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7965" yWindow="180" windowWidth="16695" windowHeight="12300"/>
  </bookViews>
  <sheets>
    <sheet name="Personal budget" sheetId="1" r:id="rId1"/>
  </sheets>
  <definedNames>
    <definedName name="_xlnm.Print_Titles" localSheetId="0">'Personal budget'!$2:$2</definedName>
  </definedNames>
  <calcPr calcId="145621"/>
  <webPublishing codePage="1252"/>
  <fileRecoveryPr autoRecover="0"/>
</workbook>
</file>

<file path=xl/calcChain.xml><?xml version="1.0" encoding="utf-8"?>
<calcChain xmlns="http://schemas.openxmlformats.org/spreadsheetml/2006/main">
  <c r="N89" i="1" l="1"/>
  <c r="N75" i="1"/>
  <c r="N76" i="1"/>
  <c r="N77" i="1"/>
  <c r="N78" i="1"/>
  <c r="N79" i="1"/>
  <c r="B80" i="1"/>
  <c r="C80" i="1"/>
  <c r="D80" i="1"/>
  <c r="E80" i="1"/>
  <c r="F80" i="1"/>
  <c r="G80" i="1"/>
  <c r="H80" i="1"/>
  <c r="I80" i="1"/>
  <c r="J80" i="1"/>
  <c r="K80" i="1"/>
  <c r="L80" i="1"/>
  <c r="M80" i="1"/>
  <c r="N88" i="1"/>
  <c r="N30" i="1"/>
  <c r="N38" i="1"/>
  <c r="N20" i="1"/>
  <c r="N8" i="1"/>
  <c r="N55" i="1"/>
  <c r="N56" i="1"/>
  <c r="N58" i="1"/>
  <c r="N59" i="1"/>
  <c r="N83" i="1"/>
  <c r="N84" i="1"/>
  <c r="N85" i="1"/>
  <c r="N68" i="1"/>
  <c r="N69" i="1"/>
  <c r="N70" i="1"/>
  <c r="N71" i="1"/>
  <c r="N72" i="1"/>
  <c r="N62" i="1"/>
  <c r="N63" i="1"/>
  <c r="N64" i="1"/>
  <c r="N47" i="1"/>
  <c r="N48" i="1"/>
  <c r="N49" i="1"/>
  <c r="N50" i="1"/>
  <c r="N51" i="1"/>
  <c r="N25" i="1"/>
  <c r="N26" i="1"/>
  <c r="N27" i="1"/>
  <c r="N28" i="1"/>
  <c r="N29" i="1"/>
  <c r="N34" i="1"/>
  <c r="N35" i="1"/>
  <c r="N36" i="1"/>
  <c r="N37" i="1"/>
  <c r="N39" i="1"/>
  <c r="N42" i="1"/>
  <c r="N43" i="1"/>
  <c r="N44" i="1"/>
  <c r="N82" i="1"/>
  <c r="N67" i="1"/>
  <c r="N54" i="1"/>
  <c r="N33" i="1"/>
  <c r="N13" i="1"/>
  <c r="N14" i="1"/>
  <c r="N15" i="1"/>
  <c r="N16" i="1"/>
  <c r="N17" i="1"/>
  <c r="N18" i="1"/>
  <c r="N19" i="1"/>
  <c r="N21" i="1"/>
  <c r="N6" i="1"/>
  <c r="N7" i="1"/>
  <c r="N9" i="1"/>
  <c r="N24" i="1"/>
  <c r="C86" i="1"/>
  <c r="D86" i="1"/>
  <c r="E86" i="1"/>
  <c r="F86" i="1"/>
  <c r="G86" i="1"/>
  <c r="H86" i="1"/>
  <c r="I86" i="1"/>
  <c r="J86" i="1"/>
  <c r="K86" i="1"/>
  <c r="L86" i="1"/>
  <c r="M86" i="1"/>
  <c r="B86" i="1"/>
  <c r="M73" i="1"/>
  <c r="L73" i="1"/>
  <c r="K73" i="1"/>
  <c r="J73" i="1"/>
  <c r="I73" i="1"/>
  <c r="H73" i="1"/>
  <c r="G73" i="1"/>
  <c r="F73" i="1"/>
  <c r="E73" i="1"/>
  <c r="D73" i="1"/>
  <c r="C73" i="1"/>
  <c r="B73" i="1"/>
  <c r="M65" i="1"/>
  <c r="L65" i="1"/>
  <c r="K65" i="1"/>
  <c r="J65" i="1"/>
  <c r="I65" i="1"/>
  <c r="H65" i="1"/>
  <c r="G65" i="1"/>
  <c r="F65" i="1"/>
  <c r="E65" i="1"/>
  <c r="D65" i="1"/>
  <c r="C65" i="1"/>
  <c r="B65" i="1"/>
  <c r="M60" i="1"/>
  <c r="L60" i="1"/>
  <c r="K60" i="1"/>
  <c r="J60" i="1"/>
  <c r="I60" i="1"/>
  <c r="H60" i="1"/>
  <c r="G60" i="1"/>
  <c r="F60" i="1"/>
  <c r="E60" i="1"/>
  <c r="D60" i="1"/>
  <c r="C60" i="1"/>
  <c r="B60" i="1"/>
  <c r="B52" i="1"/>
  <c r="C52" i="1"/>
  <c r="D52" i="1"/>
  <c r="E52" i="1"/>
  <c r="F52" i="1"/>
  <c r="G52" i="1"/>
  <c r="H52" i="1"/>
  <c r="I52" i="1"/>
  <c r="J52" i="1"/>
  <c r="K52" i="1"/>
  <c r="L52" i="1"/>
  <c r="M52" i="1"/>
  <c r="M45" i="1"/>
  <c r="L45" i="1"/>
  <c r="K45" i="1"/>
  <c r="J45" i="1"/>
  <c r="I45" i="1"/>
  <c r="H45" i="1"/>
  <c r="G45" i="1"/>
  <c r="F45" i="1"/>
  <c r="E45" i="1"/>
  <c r="D45" i="1"/>
  <c r="C45" i="1"/>
  <c r="B45" i="1"/>
  <c r="M40" i="1"/>
  <c r="L40" i="1"/>
  <c r="K40" i="1"/>
  <c r="J40" i="1"/>
  <c r="I40" i="1"/>
  <c r="H40" i="1"/>
  <c r="G40" i="1"/>
  <c r="F40" i="1"/>
  <c r="E40" i="1"/>
  <c r="D40" i="1"/>
  <c r="C40" i="1"/>
  <c r="B40" i="1"/>
  <c r="M31" i="1"/>
  <c r="L31" i="1"/>
  <c r="K31" i="1"/>
  <c r="J31" i="1"/>
  <c r="I31" i="1"/>
  <c r="H31" i="1"/>
  <c r="G31" i="1"/>
  <c r="F31" i="1"/>
  <c r="E31" i="1"/>
  <c r="D31" i="1"/>
  <c r="C31" i="1"/>
  <c r="B31" i="1"/>
  <c r="M22" i="1"/>
  <c r="L22" i="1"/>
  <c r="K22" i="1"/>
  <c r="J22" i="1"/>
  <c r="I22" i="1"/>
  <c r="H22" i="1"/>
  <c r="G22" i="1"/>
  <c r="F22" i="1"/>
  <c r="E22" i="1"/>
  <c r="D22" i="1"/>
  <c r="C22" i="1"/>
  <c r="B22" i="1"/>
  <c r="M10" i="1"/>
  <c r="L10" i="1"/>
  <c r="K10" i="1"/>
  <c r="J10" i="1"/>
  <c r="I10" i="1"/>
  <c r="H10" i="1"/>
  <c r="G10" i="1"/>
  <c r="F10" i="1"/>
  <c r="E10" i="1"/>
  <c r="D10" i="1"/>
  <c r="C10" i="1"/>
  <c r="B10" i="1"/>
  <c r="M90" i="1"/>
  <c r="L90" i="1"/>
  <c r="K90" i="1"/>
  <c r="J90" i="1"/>
  <c r="I90" i="1"/>
  <c r="H90" i="1"/>
  <c r="G90" i="1"/>
  <c r="F90" i="1"/>
  <c r="E90" i="1"/>
  <c r="D90" i="1"/>
  <c r="C90" i="1"/>
  <c r="B90" i="1"/>
  <c r="N90" i="1" l="1"/>
  <c r="N80" i="1"/>
  <c r="N60" i="1"/>
  <c r="N65" i="1"/>
  <c r="N40" i="1"/>
  <c r="N73" i="1"/>
  <c r="N86" i="1"/>
  <c r="N52" i="1"/>
  <c r="M3" i="1"/>
  <c r="M4" i="1" s="1"/>
  <c r="L3" i="1"/>
  <c r="L4" i="1" s="1"/>
  <c r="K3" i="1"/>
  <c r="K4" i="1" s="1"/>
  <c r="J3" i="1"/>
  <c r="J4" i="1" s="1"/>
  <c r="I3" i="1"/>
  <c r="I4" i="1" s="1"/>
  <c r="H3" i="1"/>
  <c r="H4" i="1" s="1"/>
  <c r="G3" i="1"/>
  <c r="G4" i="1" s="1"/>
  <c r="F3" i="1"/>
  <c r="F4" i="1" s="1"/>
  <c r="E3" i="1"/>
  <c r="E4" i="1" s="1"/>
  <c r="D3" i="1"/>
  <c r="D4" i="1" s="1"/>
  <c r="C3" i="1"/>
  <c r="C4" i="1" s="1"/>
  <c r="B3" i="1"/>
  <c r="B4" i="1" s="1"/>
  <c r="N4" i="1" l="1"/>
  <c r="N3" i="1"/>
  <c r="N10" i="1"/>
  <c r="N45" i="1"/>
  <c r="N22" i="1"/>
  <c r="N31" i="1"/>
</calcChain>
</file>

<file path=xl/sharedStrings.xml><?xml version="1.0" encoding="utf-8"?>
<sst xmlns="http://schemas.openxmlformats.org/spreadsheetml/2006/main" count="102" uniqueCount="92">
  <si>
    <t>Books</t>
  </si>
  <si>
    <t>Gifts</t>
  </si>
  <si>
    <t>Clothing</t>
  </si>
  <si>
    <t>Personal</t>
  </si>
  <si>
    <t>Charity</t>
  </si>
  <si>
    <t>Recreation</t>
  </si>
  <si>
    <t>Souvenirs</t>
  </si>
  <si>
    <t>Food</t>
  </si>
  <si>
    <t>Vacations</t>
  </si>
  <si>
    <t>Prescriptions</t>
  </si>
  <si>
    <t>Insurance</t>
  </si>
  <si>
    <t>Health</t>
  </si>
  <si>
    <t>Entertainment</t>
  </si>
  <si>
    <t xml:space="preserve">Groceries </t>
  </si>
  <si>
    <t>Home</t>
  </si>
  <si>
    <t>Dec</t>
  </si>
  <si>
    <t>Nov</t>
  </si>
  <si>
    <t>Oct</t>
  </si>
  <si>
    <t>Sept</t>
  </si>
  <si>
    <t>Aug</t>
  </si>
  <si>
    <t>July</t>
  </si>
  <si>
    <t>June</t>
  </si>
  <si>
    <t>May</t>
  </si>
  <si>
    <t>April</t>
  </si>
  <si>
    <t>March</t>
  </si>
  <si>
    <t>Feb</t>
  </si>
  <si>
    <t>Jan</t>
  </si>
  <si>
    <t>Interest/dividends</t>
  </si>
  <si>
    <t>Year</t>
  </si>
  <si>
    <t>Accommodations</t>
  </si>
  <si>
    <t>Over-the-counter drugs</t>
  </si>
  <si>
    <t>Retirement (401k, Roth IRA)</t>
  </si>
  <si>
    <t>Total</t>
  </si>
  <si>
    <t>Other</t>
  </si>
  <si>
    <t>Personal Budget</t>
  </si>
  <si>
    <t>Income 2</t>
  </si>
  <si>
    <t>Income 3</t>
  </si>
  <si>
    <t>BALANCE</t>
  </si>
  <si>
    <t>INCOME</t>
  </si>
  <si>
    <t>EXPENSES</t>
  </si>
  <si>
    <t>Income (gross)</t>
  </si>
  <si>
    <t>Mortgage/Rent</t>
  </si>
  <si>
    <t>Home/Rental Insurance</t>
  </si>
  <si>
    <t>Property Taxes</t>
  </si>
  <si>
    <t>Maintenance</t>
  </si>
  <si>
    <t>Phone/Cable/Internet</t>
  </si>
  <si>
    <t>Electric</t>
  </si>
  <si>
    <t>Gas</t>
  </si>
  <si>
    <t>Water</t>
  </si>
  <si>
    <t>Garbage</t>
  </si>
  <si>
    <t>Natural Gas/Other Energy</t>
  </si>
  <si>
    <t>Child Care</t>
  </si>
  <si>
    <t>Personal Supplies/Sundries</t>
  </si>
  <si>
    <t>Personal Entertainment</t>
  </si>
  <si>
    <t>Loans/Credit</t>
  </si>
  <si>
    <t>Student Loans</t>
  </si>
  <si>
    <t>Credit Card 1</t>
  </si>
  <si>
    <t>Credit Card 2</t>
  </si>
  <si>
    <t>Loan 1</t>
  </si>
  <si>
    <t>Loan 2</t>
  </si>
  <si>
    <t>Pet</t>
  </si>
  <si>
    <t>Restaurants</t>
  </si>
  <si>
    <t>Airfare</t>
  </si>
  <si>
    <t>Co-pay/out-of-pocket</t>
  </si>
  <si>
    <t>Health Club</t>
  </si>
  <si>
    <t>Public Radio</t>
  </si>
  <si>
    <t>Religious/Political</t>
  </si>
  <si>
    <t>Salon/Barber</t>
  </si>
  <si>
    <t>TOTAL</t>
  </si>
  <si>
    <t>Memberships/Subscriptions</t>
  </si>
  <si>
    <t>Magazines/Newspapers</t>
  </si>
  <si>
    <t>Professional Organizations</t>
  </si>
  <si>
    <t xml:space="preserve">Additional Financial </t>
  </si>
  <si>
    <t>Investments</t>
  </si>
  <si>
    <t>Other 2</t>
  </si>
  <si>
    <t>Misc.</t>
  </si>
  <si>
    <t>Life Insurance</t>
  </si>
  <si>
    <t>Music/Apps/Games</t>
  </si>
  <si>
    <t>Long-term Savings</t>
  </si>
  <si>
    <t>Personal Goods</t>
  </si>
  <si>
    <t>Sports/Fitness Equipment</t>
  </si>
  <si>
    <t>Team Dues</t>
  </si>
  <si>
    <t>Toys/Child Equipment</t>
  </si>
  <si>
    <t>Pet Boarding</t>
  </si>
  <si>
    <t>Car Rental</t>
  </si>
  <si>
    <t>Veterinarian/Pet Medicine</t>
  </si>
  <si>
    <t>Movies/Plays</t>
  </si>
  <si>
    <t>Special Events</t>
  </si>
  <si>
    <t>Day Trips</t>
  </si>
  <si>
    <t>Licence/Auto Reg./Plates</t>
  </si>
  <si>
    <t>TOTAL EXPENSES</t>
  </si>
  <si>
    <t>Daily Living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</si>
</sst>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\$#,##0"/>
  </numFmts>
  <fonts count="16" x14ac:knownFonts="1">
    <font>
      <sz val="10"/>
      <name val="Corbel"/>
      <family val="2"/>
      <scheme val="minor"/>
    </font>
    <font>
      <sz val="10"/>
      <name val="Corbel"/>
      <family val="1"/>
      <scheme val="minor"/>
    </font>
    <font>
      <sz val="9"/>
      <name val="Corbel"/>
      <family val="1"/>
      <scheme val="minor"/>
    </font>
    <font>
      <b/>
      <sz val="10"/>
      <name val="Corbel"/>
      <family val="1"/>
      <scheme val="minor"/>
    </font>
    <font>
      <sz val="8"/>
      <name val="Corbel"/>
      <family val="2"/>
      <scheme val="minor"/>
    </font>
    <font>
      <b/>
      <sz val="8"/>
      <color theme="0"/>
      <name val="Corbel"/>
      <family val="2"/>
      <scheme val="minor"/>
    </font>
    <font>
      <b/>
      <sz val="10"/>
      <color theme="0"/>
      <name val="Corbel"/>
      <family val="1"/>
      <scheme val="minor"/>
    </font>
    <font>
      <b/>
      <sz val="12"/>
      <color theme="0"/>
      <name val="Corbel"/>
      <family val="2"/>
      <scheme val="minor"/>
    </font>
    <font>
      <sz val="10"/>
      <name val="Corbel"/>
      <family val="2"/>
      <scheme val="minor"/>
    </font>
    <font>
      <sz val="20"/>
      <name val="Corbel"/>
      <family val="2"/>
      <scheme val="minor"/>
    </font>
    <font>
      <b/>
      <sz val="8"/>
      <name val="Corbel"/>
      <family val="2"/>
      <scheme val="minor"/>
    </font>
    <font>
      <sz val="8"/>
      <color rgb="FFFF0000"/>
      <name val="Corbel"/>
      <family val="2"/>
      <scheme val="minor"/>
    </font>
    <font>
      <sz val="10"/>
      <color rgb="FFFF0000"/>
      <name val="Corbel"/>
      <family val="2"/>
      <scheme val="minor"/>
    </font>
    <font>
      <b/>
      <sz val="10"/>
      <color rgb="FFFF0000"/>
      <name val="Corbel"/>
      <family val="2"/>
      <scheme val="minor"/>
    </font>
    <font>
      <b/>
      <sz val="10"/>
      <color theme="1"/>
      <name val="Corbel"/>
      <family val="1"/>
      <scheme val="minor"/>
    </font>
    <font>
      <b/>
      <sz val="10"/>
      <color theme="0"/>
      <name val="Corbe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6"/>
      </patternFill>
    </fill>
    <fill>
      <patternFill patternType="solid">
        <fgColor theme="6" tint="0.39994506668294322"/>
        <bgColor indexed="65"/>
      </patternFill>
    </fill>
    <fill>
      <patternFill patternType="solid">
        <fgColor theme="7" tint="0.39994506668294322"/>
        <bgColor indexed="65"/>
      </patternFill>
    </fill>
    <fill>
      <patternFill patternType="solid">
        <fgColor rgb="FF3366CC"/>
        <bgColor indexed="64"/>
      </patternFill>
    </fill>
    <fill>
      <patternFill patternType="solid">
        <fgColor rgb="FF6699FF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6" tint="0.59996337778862885"/>
      </right>
      <top style="medium">
        <color theme="0"/>
      </top>
      <bottom/>
      <diagonal/>
    </border>
    <border>
      <left style="thin">
        <color theme="6" tint="0.59996337778862885"/>
      </left>
      <right style="thin">
        <color theme="6" tint="0.59996337778862885"/>
      </right>
      <top style="medium">
        <color theme="0"/>
      </top>
      <bottom/>
      <diagonal/>
    </border>
    <border>
      <left style="thin">
        <color theme="6" tint="0.59996337778862885"/>
      </left>
      <right/>
      <top style="medium">
        <color theme="0"/>
      </top>
      <bottom/>
      <diagonal/>
    </border>
    <border>
      <left/>
      <right style="thin">
        <color theme="6" tint="0.59996337778862885"/>
      </right>
      <top/>
      <bottom/>
      <diagonal/>
    </border>
    <border>
      <left style="thin">
        <color theme="6" tint="0.59996337778862885"/>
      </left>
      <right style="thin">
        <color theme="6" tint="0.59996337778862885"/>
      </right>
      <top/>
      <bottom/>
      <diagonal/>
    </border>
    <border>
      <left style="thin">
        <color theme="6" tint="0.59996337778862885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/>
      <top style="medium">
        <color theme="0"/>
      </top>
      <bottom/>
      <diagonal/>
    </border>
  </borders>
  <cellStyleXfs count="3">
    <xf numFmtId="0" fontId="0" fillId="0" borderId="0"/>
    <xf numFmtId="0" fontId="6" fillId="4" borderId="1">
      <alignment horizontal="left" vertical="center"/>
      <protection locked="0" hidden="1"/>
    </xf>
    <xf numFmtId="40" fontId="5" fillId="3" borderId="1">
      <alignment horizontal="centerContinuous" vertical="center"/>
    </xf>
  </cellStyleXfs>
  <cellXfs count="39">
    <xf numFmtId="0" fontId="0" fillId="0" borderId="0" xfId="0"/>
    <xf numFmtId="0" fontId="1" fillId="0" borderId="0" xfId="0" applyFont="1" applyFill="1"/>
    <xf numFmtId="0" fontId="2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4" fillId="0" borderId="0" xfId="0" applyFont="1" applyFill="1" applyBorder="1"/>
    <xf numFmtId="0" fontId="3" fillId="2" borderId="0" xfId="0" applyFont="1" applyFill="1" applyBorder="1" applyAlignment="1">
      <alignment vertical="center"/>
    </xf>
    <xf numFmtId="164" fontId="1" fillId="0" borderId="4" xfId="0" applyNumberFormat="1" applyFont="1" applyFill="1" applyBorder="1" applyAlignment="1" applyProtection="1">
      <alignment vertical="center"/>
      <protection locked="0" hidden="1"/>
    </xf>
    <xf numFmtId="164" fontId="8" fillId="0" borderId="5" xfId="0" applyNumberFormat="1" applyFont="1" applyFill="1" applyBorder="1" applyAlignment="1">
      <alignment vertical="center"/>
    </xf>
    <xf numFmtId="164" fontId="1" fillId="0" borderId="7" xfId="0" applyNumberFormat="1" applyFont="1" applyFill="1" applyBorder="1" applyAlignment="1" applyProtection="1">
      <alignment vertical="center"/>
      <protection locked="0" hidden="1"/>
    </xf>
    <xf numFmtId="164" fontId="8" fillId="0" borderId="8" xfId="0" applyNumberFormat="1" applyFont="1" applyFill="1" applyBorder="1" applyAlignment="1">
      <alignment vertical="center"/>
    </xf>
    <xf numFmtId="0" fontId="4" fillId="0" borderId="3" xfId="0" applyFont="1" applyFill="1" applyBorder="1" applyAlignment="1" applyProtection="1">
      <alignment vertical="center" wrapText="1"/>
      <protection locked="0" hidden="1"/>
    </xf>
    <xf numFmtId="0" fontId="4" fillId="0" borderId="6" xfId="0" applyFont="1" applyFill="1" applyBorder="1" applyAlignment="1" applyProtection="1">
      <alignment vertical="center" wrapText="1"/>
      <protection locked="0" hidden="1"/>
    </xf>
    <xf numFmtId="0" fontId="9" fillId="2" borderId="1" xfId="0" applyFont="1" applyFill="1" applyBorder="1" applyAlignment="1" applyProtection="1">
      <alignment horizontal="left"/>
      <protection locked="0" hidden="1"/>
    </xf>
    <xf numFmtId="164" fontId="0" fillId="0" borderId="7" xfId="0" applyNumberFormat="1" applyFont="1" applyFill="1" applyBorder="1" applyAlignment="1" applyProtection="1">
      <alignment vertical="center"/>
      <protection locked="0" hidden="1"/>
    </xf>
    <xf numFmtId="164" fontId="0" fillId="0" borderId="8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64" fontId="0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 applyProtection="1">
      <alignment vertical="center" wrapText="1"/>
      <protection locked="0" hidden="1"/>
    </xf>
    <xf numFmtId="164" fontId="12" fillId="0" borderId="0" xfId="0" applyNumberFormat="1" applyFont="1" applyFill="1" applyBorder="1" applyAlignment="1" applyProtection="1">
      <alignment vertical="center"/>
      <protection locked="0" hidden="1"/>
    </xf>
    <xf numFmtId="164" fontId="12" fillId="0" borderId="0" xfId="0" applyNumberFormat="1" applyFont="1" applyFill="1" applyBorder="1" applyAlignment="1" applyProtection="1">
      <alignment vertical="center"/>
      <protection hidden="1"/>
    </xf>
    <xf numFmtId="165" fontId="11" fillId="0" borderId="0" xfId="0" applyNumberFormat="1" applyFont="1" applyFill="1" applyBorder="1" applyAlignment="1" applyProtection="1">
      <alignment vertical="center" wrapText="1"/>
      <protection locked="0" hidden="1"/>
    </xf>
    <xf numFmtId="164" fontId="11" fillId="0" borderId="0" xfId="0" applyNumberFormat="1" applyFont="1" applyFill="1" applyBorder="1" applyAlignment="1">
      <alignment vertical="center"/>
    </xf>
    <xf numFmtId="164" fontId="12" fillId="0" borderId="0" xfId="0" applyNumberFormat="1" applyFont="1" applyFill="1" applyBorder="1" applyAlignment="1">
      <alignment vertical="center"/>
    </xf>
    <xf numFmtId="164" fontId="13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5" borderId="12" xfId="0" applyFont="1" applyFill="1" applyBorder="1" applyAlignment="1" applyProtection="1">
      <alignment vertical="center"/>
      <protection locked="0" hidden="1"/>
    </xf>
    <xf numFmtId="164" fontId="11" fillId="5" borderId="13" xfId="0" applyNumberFormat="1" applyFont="1" applyFill="1" applyBorder="1" applyAlignment="1" applyProtection="1">
      <alignment vertical="center"/>
      <protection hidden="1"/>
    </xf>
    <xf numFmtId="164" fontId="11" fillId="5" borderId="14" xfId="0" applyNumberFormat="1" applyFont="1" applyFill="1" applyBorder="1" applyAlignment="1" applyProtection="1">
      <alignment vertical="center"/>
      <protection hidden="1"/>
    </xf>
    <xf numFmtId="0" fontId="10" fillId="2" borderId="9" xfId="0" applyFont="1" applyFill="1" applyBorder="1" applyAlignment="1" applyProtection="1">
      <alignment vertical="center"/>
      <protection locked="0" hidden="1"/>
    </xf>
    <xf numFmtId="164" fontId="10" fillId="2" borderId="10" xfId="0" applyNumberFormat="1" applyFont="1" applyFill="1" applyBorder="1" applyAlignment="1" applyProtection="1">
      <protection hidden="1"/>
    </xf>
    <xf numFmtId="164" fontId="10" fillId="2" borderId="11" xfId="0" applyNumberFormat="1" applyFont="1" applyFill="1" applyBorder="1" applyAlignment="1" applyProtection="1">
      <protection hidden="1"/>
    </xf>
    <xf numFmtId="0" fontId="5" fillId="6" borderId="1" xfId="2" applyNumberFormat="1" applyFill="1" applyAlignment="1">
      <alignment horizontal="centerContinuous" vertical="center"/>
    </xf>
    <xf numFmtId="0" fontId="15" fillId="6" borderId="1" xfId="2" applyNumberFormat="1" applyFont="1" applyFill="1" applyAlignment="1">
      <alignment horizontal="centerContinuous" vertical="center"/>
    </xf>
    <xf numFmtId="0" fontId="7" fillId="6" borderId="2" xfId="0" applyFont="1" applyFill="1" applyBorder="1" applyAlignment="1" applyProtection="1">
      <alignment horizontal="left" vertical="center"/>
      <protection locked="0" hidden="1"/>
    </xf>
    <xf numFmtId="0" fontId="7" fillId="6" borderId="1" xfId="0" applyFont="1" applyFill="1" applyBorder="1" applyAlignment="1" applyProtection="1">
      <alignment horizontal="left" vertical="center"/>
      <protection locked="0" hidden="1"/>
    </xf>
    <xf numFmtId="0" fontId="14" fillId="7" borderId="1" xfId="1" applyFont="1" applyFill="1">
      <alignment horizontal="left" vertical="center"/>
      <protection locked="0" hidden="1"/>
    </xf>
  </cellXfs>
  <cellStyles count="3">
    <cellStyle name="Category" xfId="1"/>
    <cellStyle name="Month" xfId="2"/>
    <cellStyle name="Normal" xfId="0" builtinId="0" customBuiltin="1"/>
  </cellStyles>
  <dxfs count="557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Corbe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Corbe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Corbe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orbe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Corbe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Corbe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Corbe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Corbe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Corbe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Corbe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Corbe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5" formatCode="\$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color rgb="FFFF0000"/>
        <name val="Corbel"/>
        <scheme val="minor"/>
      </font>
      <numFmt numFmtId="0" formatCode="#,##0.00_);[Red]\(#,##0.00\)"/>
      <alignment vertical="center" textRotation="0" wrapTex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FF0000"/>
        <name val="Corbel"/>
        <scheme val="minor"/>
      </font>
      <numFmt numFmtId="165" formatCode="\$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5" formatCode="\$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color rgb="FFFF0000"/>
        <name val="Corbel"/>
        <scheme val="minor"/>
      </font>
      <numFmt numFmtId="0" formatCode="#,##0.00_);[Red]\(#,##0.00\)"/>
      <alignment vertical="center" textRotation="0" wrapTex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FF0000"/>
        <name val="Corbel"/>
        <scheme val="minor"/>
      </font>
      <numFmt numFmtId="165" formatCode="\$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5" formatCode="\$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color rgb="FFFF0000"/>
        <name val="Corbel"/>
        <scheme val="minor"/>
      </font>
      <numFmt numFmtId="0" formatCode="#,##0.00_);[Red]\(#,##0.00\)"/>
      <alignment vertical="center" textRotation="0" wrapTex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FF0000"/>
        <name val="Corbel"/>
        <scheme val="minor"/>
      </font>
      <numFmt numFmtId="165" formatCode="\$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5" formatCode="\$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color rgb="FFFF0000"/>
        <name val="Corbel"/>
        <scheme val="minor"/>
      </font>
      <numFmt numFmtId="0" formatCode="#,##0.00_);[Red]\(#,##0.00\)"/>
      <alignment vertical="center" textRotation="0" wrapTex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FF0000"/>
        <name val="Corbel"/>
        <scheme val="minor"/>
      </font>
      <numFmt numFmtId="165" formatCode="\$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 diagonalUp="0" diagonalDown="0"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5" formatCode="\$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color rgb="FFFF0000"/>
        <name val="Corbel"/>
        <scheme val="minor"/>
      </font>
      <numFmt numFmtId="0" formatCode="#,##0.00_);[Red]\(#,##0.00\)"/>
      <alignment vertical="center" textRotation="0" wrapTex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FF0000"/>
        <name val="Corbel"/>
        <scheme val="minor"/>
      </font>
      <numFmt numFmtId="165" formatCode="\$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5" formatCode="\$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color rgb="FFFF0000"/>
        <name val="Corbel"/>
        <scheme val="minor"/>
      </font>
      <numFmt numFmtId="0" formatCode="#,##0.00_);[Red]\(#,##0.00\)"/>
      <alignment vertical="center" textRotation="0" wrapTex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FF0000"/>
        <name val="Corbel"/>
        <scheme val="minor"/>
      </font>
      <numFmt numFmtId="165" formatCode="\$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5" formatCode="\$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color rgb="FFFF0000"/>
        <name val="Corbel"/>
        <scheme val="minor"/>
      </font>
      <numFmt numFmtId="0" formatCode="#,##0.00_);[Red]\(#,##0.00\)"/>
      <alignment vertical="center" textRotation="0" wrapTex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FF0000"/>
        <name val="Corbel"/>
        <scheme val="minor"/>
      </font>
      <numFmt numFmtId="165" formatCode="\$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5" formatCode="\$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color rgb="FFFF0000"/>
        <name val="Corbel"/>
        <scheme val="minor"/>
      </font>
      <numFmt numFmtId="0" formatCode="#,##0.00_);[Red]\(#,##0.00\)"/>
      <alignment vertical="center" textRotation="0" wrapTex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FF0000"/>
        <name val="Corbel"/>
        <scheme val="minor"/>
      </font>
      <numFmt numFmtId="165" formatCode="\$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5" formatCode="\$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color rgb="FFFF0000"/>
        <name val="Corbel"/>
        <scheme val="minor"/>
      </font>
      <numFmt numFmtId="0" formatCode="#,##0.00_);[Red]\(#,##0.00\)"/>
      <alignment vertical="center" textRotation="0" wrapTex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FF0000"/>
        <name val="Corbel"/>
        <scheme val="minor"/>
      </font>
      <numFmt numFmtId="165" formatCode="\$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5" formatCode="\$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color rgb="FFFF0000"/>
        <name val="Corbel"/>
        <scheme val="minor"/>
      </font>
      <numFmt numFmtId="0" formatCode="#,##0.00_);[Red]\(#,##0.00\)"/>
      <alignment vertical="center" textRotation="0" wrapTex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FF0000"/>
        <name val="Corbel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1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5" formatCode="\$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color rgb="FFFF0000"/>
        <name val="Corbel"/>
        <scheme val="minor"/>
      </font>
      <numFmt numFmtId="166" formatCode="\$#,##0.00"/>
      <fill>
        <patternFill>
          <fgColor indexed="64"/>
        </patternFill>
      </fill>
      <alignment vertical="center" textRotation="0" wrapTex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FF0000"/>
        <name val="Corbel"/>
        <scheme val="minor"/>
      </font>
      <numFmt numFmtId="165" formatCode="\$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u val="none"/>
        <vertAlign val="baseline"/>
        <sz val="8"/>
        <name val="Corbe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theme="6" tint="0.59996337778862885"/>
        </right>
        <top/>
        <bottom/>
        <vertical/>
        <horizontal/>
      </border>
      <protection locked="0" hidden="1"/>
    </dxf>
    <dxf>
      <font>
        <b/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border diagonalUp="0" diagonalDown="0">
        <bottom style="thin">
          <color indexed="64"/>
        </bottom>
        <vertical/>
        <horizontal/>
      </border>
    </dxf>
    <dxf>
      <font>
        <b/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/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border diagonalUp="0" diagonalDown="0">
        <bottom style="thin">
          <color indexed="64"/>
        </bottom>
        <vertical/>
        <horizontal/>
      </border>
    </dxf>
    <dxf>
      <font>
        <b/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border diagonalUp="0" diagonalDown="0">
        <bottom style="thin">
          <color indexed="64"/>
        </bottom>
        <vertical/>
        <horizontal/>
      </border>
    </dxf>
    <dxf>
      <font>
        <b/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border diagonalUp="0" diagonalDown="0">
        <bottom style="thin">
          <color indexed="64"/>
        </bottom>
        <vertical/>
        <horizontal/>
      </border>
    </dxf>
    <dxf>
      <font>
        <b/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border diagonalUp="0" diagonalDown="0">
        <bottom style="thin">
          <color indexed="64"/>
        </bottom>
        <vertical/>
        <horizontal/>
      </border>
    </dxf>
    <dxf>
      <font>
        <b/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border diagonalUp="0" diagonalDown="0">
        <bottom style="thin">
          <color indexed="64"/>
        </bottom>
        <vertical/>
        <horizontal/>
      </border>
    </dxf>
    <dxf>
      <font>
        <b/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border diagonalUp="0" diagonalDown="0">
        <bottom style="thin">
          <color indexed="64"/>
        </bottom>
        <vertical/>
        <horizontal/>
      </border>
    </dxf>
    <dxf>
      <font>
        <b/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border diagonalUp="0" diagonalDown="0">
        <bottom style="thin">
          <color indexed="64"/>
        </bottom>
        <vertical/>
        <horizontal/>
      </border>
    </dxf>
    <dxf>
      <font>
        <b/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border diagonalUp="0" diagonalDown="0">
        <bottom style="thin">
          <color indexed="64"/>
        </bottom>
        <vertical/>
        <horizontal/>
      </border>
    </dxf>
    <dxf>
      <font>
        <b/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border diagonalUp="0" diagonalDown="0"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theme="6" tint="0.59996337778862885"/>
        </left>
        <right/>
        <top/>
        <bottom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theme="6" tint="0.59996337778862885"/>
        </left>
        <right style="thin">
          <color theme="6" tint="0.59996337778862885"/>
        </right>
        <top/>
        <bottom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theme="6" tint="0.59996337778862885"/>
        </left>
        <right style="thin">
          <color theme="6" tint="0.59996337778862885"/>
        </right>
        <top/>
        <bottom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theme="6" tint="0.59996337778862885"/>
        </left>
        <right style="thin">
          <color theme="6" tint="0.59996337778862885"/>
        </right>
        <top/>
        <bottom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theme="6" tint="0.59996337778862885"/>
        </left>
        <right style="thin">
          <color theme="6" tint="0.59996337778862885"/>
        </right>
        <top/>
        <bottom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theme="6" tint="0.59996337778862885"/>
        </left>
        <right style="thin">
          <color theme="6" tint="0.59996337778862885"/>
        </right>
        <top/>
        <bottom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theme="6" tint="0.59996337778862885"/>
        </left>
        <right style="thin">
          <color theme="6" tint="0.59996337778862885"/>
        </right>
        <top/>
        <bottom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theme="6" tint="0.59996337778862885"/>
        </left>
        <right style="thin">
          <color theme="6" tint="0.59996337778862885"/>
        </right>
        <top/>
        <bottom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theme="6" tint="0.59996337778862885"/>
        </left>
        <right style="thin">
          <color theme="6" tint="0.59996337778862885"/>
        </right>
        <top/>
        <bottom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theme="6" tint="0.59996337778862885"/>
        </left>
        <right style="thin">
          <color theme="6" tint="0.59996337778862885"/>
        </right>
        <top/>
        <bottom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theme="6" tint="0.59996337778862885"/>
        </left>
        <right style="thin">
          <color theme="6" tint="0.59996337778862885"/>
        </right>
        <top/>
        <bottom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theme="6" tint="0.59996337778862885"/>
        </left>
        <right style="thin">
          <color theme="6" tint="0.59996337778862885"/>
        </right>
        <top/>
        <bottom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theme="6" tint="0.59996337778862885"/>
        </left>
        <right style="thin">
          <color theme="6" tint="0.59996337778862885"/>
        </right>
        <top/>
        <bottom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alignment vertical="center" textRotation="0" wrapText="0" justifyLastLine="0" shrinkToFit="0" readingOrder="0"/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>
        <right style="thin">
          <color indexed="64"/>
        </right>
        <top/>
        <bottom/>
      </border>
    </dxf>
    <dxf>
      <border diagonalUp="0" diagonalDown="0">
        <bottom style="thin">
          <color indexed="64"/>
        </bottom>
        <vertical/>
        <horizontal/>
      </border>
    </dxf>
    <dxf>
      <font>
        <u val="none"/>
        <vertAlign val="baseline"/>
        <sz val="10"/>
        <name val="Corbel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</dxf>
    <dxf>
      <fill>
        <patternFill>
          <bgColor theme="0"/>
        </patternFill>
      </fill>
      <border diagonalUp="0" diagonalDown="0">
        <vertical style="thin">
          <color theme="6" tint="0.59996337778862885"/>
        </vertical>
      </border>
    </dxf>
    <dxf>
      <fill>
        <patternFill>
          <bgColor theme="7" tint="0.79998168889431442"/>
        </patternFill>
      </fill>
      <border diagonalUp="0" diagonalDown="0">
        <vertical style="thin">
          <color theme="6" tint="0.59996337778862885"/>
        </vertical>
      </border>
    </dxf>
    <dxf>
      <font>
        <sz val="8"/>
      </font>
      <fill>
        <patternFill>
          <bgColor theme="7" tint="0.39994506668294322"/>
        </patternFill>
      </fill>
      <border diagonalUp="0" diagonalDown="0">
        <left/>
        <right/>
        <bottom style="medium">
          <color theme="0"/>
        </bottom>
        <vertical style="thin">
          <color theme="0"/>
        </vertical>
      </border>
    </dxf>
    <dxf>
      <font>
        <sz val="10"/>
      </font>
    </dxf>
    <dxf>
      <font>
        <sz val="8"/>
      </font>
    </dxf>
  </dxfs>
  <tableStyles count="1" defaultTableStyle="TableStyleMedium9" defaultPivotStyle="PivotStyleLight16">
    <tableStyle name="Personal Budget" pivot="0" count="5">
      <tableStyleElement type="wholeTable" dxfId="556"/>
      <tableStyleElement type="headerRow" dxfId="555"/>
      <tableStyleElement type="totalRow" dxfId="554"/>
      <tableStyleElement type="firstRowStripe" dxfId="553"/>
      <tableStyleElement type="secondRowStripe" dxfId="55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5FBFD"/>
      <rgbColor rgb="00CCFFCC"/>
      <rgbColor rgb="00FFFF99"/>
      <rgbColor rgb="00C5E0F3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99FF"/>
      <color rgb="FF3366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1" displayName="Table1" ref="A6:N10" headerRowCount="0" totalsRowCount="1" headerRowDxfId="551" dataDxfId="549" totalsRowDxfId="548" headerRowBorderDxfId="550">
  <tableColumns count="14">
    <tableColumn id="1" name="Column1" totalsRowLabel="Total" headerRowDxfId="547" dataDxfId="356" totalsRowDxfId="69"/>
    <tableColumn id="2" name="Column2" totalsRowFunction="sum" headerRowDxfId="546" dataDxfId="545" totalsRowDxfId="68"/>
    <tableColumn id="3" name="Column3" totalsRowFunction="sum" headerRowDxfId="544" dataDxfId="543" totalsRowDxfId="67"/>
    <tableColumn id="4" name="Column4" totalsRowFunction="sum" headerRowDxfId="542" dataDxfId="541" totalsRowDxfId="66"/>
    <tableColumn id="5" name="Column5" totalsRowFunction="sum" headerRowDxfId="540" dataDxfId="539" totalsRowDxfId="65"/>
    <tableColumn id="6" name="Column6" totalsRowFunction="sum" headerRowDxfId="538" dataDxfId="537" totalsRowDxfId="64"/>
    <tableColumn id="7" name="Column7" totalsRowFunction="sum" headerRowDxfId="536" dataDxfId="535" totalsRowDxfId="63"/>
    <tableColumn id="8" name="Column8" totalsRowFunction="sum" headerRowDxfId="534" dataDxfId="533" totalsRowDxfId="62"/>
    <tableColumn id="9" name="Column9" totalsRowFunction="sum" headerRowDxfId="532" dataDxfId="531" totalsRowDxfId="61"/>
    <tableColumn id="10" name="Column10" totalsRowFunction="sum" headerRowDxfId="530" dataDxfId="529" totalsRowDxfId="60"/>
    <tableColumn id="11" name="Column11" totalsRowFunction="sum" headerRowDxfId="528" dataDxfId="527" totalsRowDxfId="59"/>
    <tableColumn id="12" name="Column12" totalsRowFunction="sum" headerRowDxfId="526" dataDxfId="525" totalsRowDxfId="58"/>
    <tableColumn id="13" name="Column13" totalsRowFunction="sum" headerRowDxfId="524" dataDxfId="523" totalsRowDxfId="57"/>
    <tableColumn id="15" name="Column14" totalsRowFunction="sum" headerRowDxfId="522" dataDxfId="521" totalsRowDxfId="56">
      <calculatedColumnFormula>SUM(Table1[[#This Row],[Column2]:[Column13]])</calculatedColumnFormula>
    </tableColumn>
  </tableColumns>
  <tableStyleInfo name="Personal Budget" showFirstColumn="0" showLastColumn="0" showRowStripes="1" showColumnStripes="1"/>
</table>
</file>

<file path=xl/tables/table10.xml><?xml version="1.0" encoding="utf-8"?>
<table xmlns="http://schemas.openxmlformats.org/spreadsheetml/2006/main" id="12" name="Table11" displayName="Table11" ref="A82:N86" headerRowCount="0" totalsRowCount="1" headerRowDxfId="187" dataDxfId="185" totalsRowDxfId="186" headerRowBorderDxfId="236">
  <tableColumns count="14">
    <tableColumn id="1" name="Column1" totalsRowLabel="TOTAL" headerRowDxfId="385" dataDxfId="201" totalsRowDxfId="125"/>
    <tableColumn id="2" name="Column2" totalsRowFunction="sum" headerRowDxfId="384" dataDxfId="200" totalsRowDxfId="124"/>
    <tableColumn id="3" name="Column3" totalsRowFunction="sum" headerRowDxfId="383" dataDxfId="199" totalsRowDxfId="123"/>
    <tableColumn id="4" name="Column4" totalsRowFunction="sum" headerRowDxfId="382" dataDxfId="198" totalsRowDxfId="122"/>
    <tableColumn id="5" name="Column5" totalsRowFunction="sum" headerRowDxfId="381" dataDxfId="197" totalsRowDxfId="121"/>
    <tableColumn id="6" name="Column6" totalsRowFunction="sum" headerRowDxfId="380" dataDxfId="196" totalsRowDxfId="120"/>
    <tableColumn id="7" name="Column7" totalsRowFunction="sum" headerRowDxfId="379" dataDxfId="195" totalsRowDxfId="119"/>
    <tableColumn id="8" name="Column8" totalsRowFunction="sum" headerRowDxfId="378" dataDxfId="194" totalsRowDxfId="118"/>
    <tableColumn id="9" name="Column9" totalsRowFunction="sum" headerRowDxfId="377" dataDxfId="193" totalsRowDxfId="117"/>
    <tableColumn id="10" name="Column10" totalsRowFunction="sum" headerRowDxfId="376" dataDxfId="192" totalsRowDxfId="116"/>
    <tableColumn id="11" name="Column11" totalsRowFunction="sum" headerRowDxfId="375" dataDxfId="191" totalsRowDxfId="115"/>
    <tableColumn id="12" name="Column12" totalsRowFunction="sum" headerRowDxfId="374" dataDxfId="190" totalsRowDxfId="114"/>
    <tableColumn id="13" name="Column13" totalsRowFunction="sum" headerRowDxfId="373" dataDxfId="189" totalsRowDxfId="113"/>
    <tableColumn id="14" name="Column14" totalsRowFunction="sum" headerRowDxfId="372" dataDxfId="188" totalsRowDxfId="112">
      <calculatedColumnFormula>SUM(Table11[[#This Row],[Column2]:[Column13]])</calculatedColumnFormula>
    </tableColumn>
  </tableColumns>
  <tableStyleInfo name="Personal Budget" showFirstColumn="0" showLastColumn="0" showRowStripes="1" showColumnStripes="1"/>
</table>
</file>

<file path=xl/tables/table11.xml><?xml version="1.0" encoding="utf-8"?>
<table xmlns="http://schemas.openxmlformats.org/spreadsheetml/2006/main" id="13" name="Table12" displayName="Table12" ref="A88:N90" headerRowCount="0" totalsRowCount="1" headerRowDxfId="170" dataDxfId="168" totalsRowDxfId="169" headerRowBorderDxfId="371">
  <tableColumns count="14">
    <tableColumn id="1" name="Column1" totalsRowLabel="TOTAL" headerRowDxfId="370" dataDxfId="184" totalsRowDxfId="153"/>
    <tableColumn id="2" name="Column2" totalsRowFunction="sum" headerRowDxfId="369" dataDxfId="183" totalsRowDxfId="152"/>
    <tableColumn id="3" name="Column3" totalsRowFunction="sum" headerRowDxfId="368" dataDxfId="182" totalsRowDxfId="151"/>
    <tableColumn id="4" name="Column4" totalsRowFunction="sum" headerRowDxfId="367" dataDxfId="181" totalsRowDxfId="150"/>
    <tableColumn id="5" name="Column5" totalsRowFunction="sum" headerRowDxfId="366" dataDxfId="180" totalsRowDxfId="149"/>
    <tableColumn id="6" name="Column6" totalsRowFunction="sum" headerRowDxfId="365" dataDxfId="179" totalsRowDxfId="148"/>
    <tableColumn id="7" name="Column7" totalsRowFunction="sum" headerRowDxfId="364" dataDxfId="178" totalsRowDxfId="147"/>
    <tableColumn id="8" name="Column8" totalsRowFunction="sum" headerRowDxfId="363" dataDxfId="177" totalsRowDxfId="146"/>
    <tableColumn id="9" name="Column9" totalsRowFunction="sum" headerRowDxfId="362" dataDxfId="176" totalsRowDxfId="145"/>
    <tableColumn id="10" name="Column10" totalsRowFunction="sum" headerRowDxfId="361" dataDxfId="175" totalsRowDxfId="144"/>
    <tableColumn id="11" name="Column11" totalsRowFunction="sum" headerRowDxfId="360" dataDxfId="174" totalsRowDxfId="143"/>
    <tableColumn id="12" name="Column12" totalsRowFunction="sum" headerRowDxfId="359" dataDxfId="173" totalsRowDxfId="142"/>
    <tableColumn id="13" name="Column13" totalsRowFunction="sum" headerRowDxfId="358" dataDxfId="172" totalsRowDxfId="141"/>
    <tableColumn id="14" name="Column14" totalsRowFunction="sum" headerRowDxfId="357" dataDxfId="171" totalsRowDxfId="140">
      <calculatedColumnFormula>SUM(Table12[[Column2]:[Column13]])</calculatedColumnFormula>
    </tableColumn>
  </tableColumns>
  <tableStyleInfo name="Personal Budget" showFirstColumn="0" showLastColumn="0" showRowStripes="1" showColumnStripes="1"/>
</table>
</file>

<file path=xl/tables/table12.xml><?xml version="1.0" encoding="utf-8"?>
<table xmlns="http://schemas.openxmlformats.org/spreadsheetml/2006/main" id="11" name="Table10" displayName="Table10" ref="A75:N80" headerRowCount="0" totalsRowCount="1" headerRowDxfId="204" dataDxfId="202" totalsRowDxfId="203" headerRowBorderDxfId="400">
  <tableColumns count="14">
    <tableColumn id="1" name="Column1" totalsRowLabel="TOTAL" headerRowDxfId="399" dataDxfId="218" totalsRowDxfId="139"/>
    <tableColumn id="2" name="Column2" totalsRowFunction="sum" headerRowDxfId="398" dataDxfId="217" totalsRowDxfId="138"/>
    <tableColumn id="3" name="Column3" totalsRowFunction="sum" headerRowDxfId="397" dataDxfId="216" totalsRowDxfId="137"/>
    <tableColumn id="4" name="Column4" totalsRowFunction="sum" headerRowDxfId="396" dataDxfId="215" totalsRowDxfId="136"/>
    <tableColumn id="5" name="Column5" totalsRowFunction="sum" headerRowDxfId="395" dataDxfId="214" totalsRowDxfId="135"/>
    <tableColumn id="6" name="Column6" totalsRowFunction="sum" headerRowDxfId="394" dataDxfId="213" totalsRowDxfId="134"/>
    <tableColumn id="7" name="Column7" totalsRowFunction="sum" headerRowDxfId="393" dataDxfId="212" totalsRowDxfId="133"/>
    <tableColumn id="8" name="Column8" totalsRowFunction="sum" headerRowDxfId="392" dataDxfId="211" totalsRowDxfId="132"/>
    <tableColumn id="9" name="Column9" totalsRowFunction="sum" headerRowDxfId="391" dataDxfId="210" totalsRowDxfId="131"/>
    <tableColumn id="10" name="Column10" totalsRowFunction="sum" headerRowDxfId="390" dataDxfId="209" totalsRowDxfId="130"/>
    <tableColumn id="11" name="Column11" totalsRowFunction="sum" headerRowDxfId="389" dataDxfId="208" totalsRowDxfId="129"/>
    <tableColumn id="12" name="Column12" totalsRowFunction="sum" headerRowDxfId="388" dataDxfId="207" totalsRowDxfId="128"/>
    <tableColumn id="13" name="Column13" totalsRowFunction="sum" headerRowDxfId="387" dataDxfId="206" totalsRowDxfId="127"/>
    <tableColumn id="14" name="Column14" totalsRowFunction="sum" headerRowDxfId="386" dataDxfId="205" totalsRowDxfId="126">
      <calculatedColumnFormula>SUM(Table10[[#This Row],[Column2]:[Column13]])</calculatedColumnFormula>
    </tableColumn>
  </tableColumns>
  <tableStyleInfo name="Personal Budget" showFirstColumn="0" showLastColumn="0" showRowStripes="1" showColumnStripes="1"/>
</table>
</file>

<file path=xl/tables/table2.xml><?xml version="1.0" encoding="utf-8"?>
<table xmlns="http://schemas.openxmlformats.org/spreadsheetml/2006/main" id="3" name="Table2" displayName="Table2" ref="A13:N22" headerRowCount="0" totalsRowCount="1" headerRowDxfId="341" dataDxfId="339" totalsRowDxfId="340" headerRowBorderDxfId="520">
  <tableColumns count="14">
    <tableColumn id="1" name="Column1" totalsRowLabel="TOTAL" headerRowDxfId="519" dataDxfId="355" totalsRowDxfId="55"/>
    <tableColumn id="2" name="Column2" totalsRowFunction="sum" headerRowDxfId="518" dataDxfId="354" totalsRowDxfId="54"/>
    <tableColumn id="3" name="Column3" totalsRowFunction="sum" headerRowDxfId="517" dataDxfId="353" totalsRowDxfId="53"/>
    <tableColumn id="4" name="Column4" totalsRowFunction="sum" headerRowDxfId="516" dataDxfId="352" totalsRowDxfId="52"/>
    <tableColumn id="5" name="Column5" totalsRowFunction="sum" headerRowDxfId="515" dataDxfId="351" totalsRowDxfId="51"/>
    <tableColumn id="6" name="Column6" totalsRowFunction="sum" headerRowDxfId="514" dataDxfId="350" totalsRowDxfId="50"/>
    <tableColumn id="7" name="Column7" totalsRowFunction="sum" headerRowDxfId="513" dataDxfId="349" totalsRowDxfId="49"/>
    <tableColumn id="8" name="Column8" totalsRowFunction="sum" headerRowDxfId="512" dataDxfId="348" totalsRowDxfId="48"/>
    <tableColumn id="9" name="Column9" totalsRowFunction="sum" headerRowDxfId="511" dataDxfId="347" totalsRowDxfId="47"/>
    <tableColumn id="10" name="Column10" totalsRowFunction="sum" headerRowDxfId="510" dataDxfId="346" totalsRowDxfId="46"/>
    <tableColumn id="11" name="Column11" totalsRowFunction="sum" headerRowDxfId="509" dataDxfId="345" totalsRowDxfId="45"/>
    <tableColumn id="12" name="Column12" totalsRowFunction="sum" headerRowDxfId="508" dataDxfId="344" totalsRowDxfId="44"/>
    <tableColumn id="13" name="Column13" totalsRowFunction="sum" headerRowDxfId="507" dataDxfId="343" totalsRowDxfId="43"/>
    <tableColumn id="14" name="Column14" totalsRowFunction="sum" headerRowDxfId="506" dataDxfId="342" totalsRowDxfId="42">
      <calculatedColumnFormula>SUM(Table2[[#This Row],[Column2]:[Column13]])</calculatedColumnFormula>
    </tableColumn>
  </tableColumns>
  <tableStyleInfo name="Personal Budget" showFirstColumn="0" showLastColumn="0" showRowStripes="1" showColumnStripes="0"/>
</table>
</file>

<file path=xl/tables/table3.xml><?xml version="1.0" encoding="utf-8"?>
<table xmlns="http://schemas.openxmlformats.org/spreadsheetml/2006/main" id="4" name="Table3" displayName="Table3" ref="A24:N31" headerRowCount="0" totalsRowCount="1" headerRowDxfId="324" dataDxfId="322" totalsRowDxfId="323" headerRowBorderDxfId="505">
  <tableColumns count="14">
    <tableColumn id="1" name="Column1" totalsRowLabel="TOTAL" headerRowDxfId="504" dataDxfId="338" totalsRowDxfId="41"/>
    <tableColumn id="2" name="Column2" totalsRowFunction="sum" headerRowDxfId="503" dataDxfId="337" totalsRowDxfId="40"/>
    <tableColumn id="3" name="Column3" totalsRowFunction="sum" headerRowDxfId="502" dataDxfId="336" totalsRowDxfId="39"/>
    <tableColumn id="4" name="Column4" totalsRowFunction="sum" headerRowDxfId="501" dataDxfId="335" totalsRowDxfId="38"/>
    <tableColumn id="5" name="Column5" totalsRowFunction="sum" headerRowDxfId="500" dataDxfId="334" totalsRowDxfId="37"/>
    <tableColumn id="6" name="Column6" totalsRowFunction="sum" headerRowDxfId="499" dataDxfId="333" totalsRowDxfId="36"/>
    <tableColumn id="7" name="Column7" totalsRowFunction="sum" headerRowDxfId="498" dataDxfId="332" totalsRowDxfId="35"/>
    <tableColumn id="8" name="Column8" totalsRowFunction="sum" headerRowDxfId="497" dataDxfId="331" totalsRowDxfId="34"/>
    <tableColumn id="9" name="Column9" totalsRowFunction="sum" headerRowDxfId="496" dataDxfId="330" totalsRowDxfId="33"/>
    <tableColumn id="10" name="Column10" totalsRowFunction="sum" headerRowDxfId="495" dataDxfId="329" totalsRowDxfId="32"/>
    <tableColumn id="11" name="Column11" totalsRowFunction="sum" headerRowDxfId="494" dataDxfId="328" totalsRowDxfId="31"/>
    <tableColumn id="12" name="Column12" totalsRowFunction="sum" headerRowDxfId="493" dataDxfId="327" totalsRowDxfId="30"/>
    <tableColumn id="13" name="Column13" totalsRowFunction="sum" headerRowDxfId="492" dataDxfId="326" totalsRowDxfId="29"/>
    <tableColumn id="14" name="Column14" totalsRowFunction="sum" headerRowDxfId="491" dataDxfId="325" totalsRowDxfId="28">
      <calculatedColumnFormula>SUM(Table3[[#This Row],[Column2]:[Column13]])</calculatedColumnFormula>
    </tableColumn>
  </tableColumns>
  <tableStyleInfo name="Personal Budget" showFirstColumn="0" showLastColumn="0" showRowStripes="1" showColumnStripes="1"/>
</table>
</file>

<file path=xl/tables/table4.xml><?xml version="1.0" encoding="utf-8"?>
<table xmlns="http://schemas.openxmlformats.org/spreadsheetml/2006/main" id="5" name="Table4" displayName="Table4" ref="A33:N40" headerRowCount="0" totalsRowCount="1" headerRowDxfId="307" dataDxfId="305" totalsRowDxfId="306" headerRowBorderDxfId="490">
  <tableColumns count="14">
    <tableColumn id="1" name="Column1" totalsRowLabel="TOTAL" headerRowDxfId="489" dataDxfId="321" totalsRowDxfId="27"/>
    <tableColumn id="2" name="Column2" totalsRowFunction="sum" headerRowDxfId="488" dataDxfId="320" totalsRowDxfId="26"/>
    <tableColumn id="3" name="Column3" totalsRowFunction="sum" headerRowDxfId="487" dataDxfId="319" totalsRowDxfId="25"/>
    <tableColumn id="4" name="Column4" totalsRowFunction="sum" headerRowDxfId="486" dataDxfId="318" totalsRowDxfId="24"/>
    <tableColumn id="5" name="Column5" totalsRowFunction="sum" headerRowDxfId="485" dataDxfId="317" totalsRowDxfId="23"/>
    <tableColumn id="6" name="Column6" totalsRowFunction="sum" headerRowDxfId="484" dataDxfId="316" totalsRowDxfId="22"/>
    <tableColumn id="7" name="Column7" totalsRowFunction="sum" headerRowDxfId="483" dataDxfId="315" totalsRowDxfId="21"/>
    <tableColumn id="8" name="Column8" totalsRowFunction="sum" headerRowDxfId="482" dataDxfId="314" totalsRowDxfId="20"/>
    <tableColumn id="9" name="Column9" totalsRowFunction="sum" headerRowDxfId="481" dataDxfId="313" totalsRowDxfId="19"/>
    <tableColumn id="10" name="Column10" totalsRowFunction="sum" headerRowDxfId="480" dataDxfId="312" totalsRowDxfId="18"/>
    <tableColumn id="11" name="Column11" totalsRowFunction="sum" headerRowDxfId="479" dataDxfId="311" totalsRowDxfId="17"/>
    <tableColumn id="12" name="Column12" totalsRowFunction="sum" headerRowDxfId="478" dataDxfId="310" totalsRowDxfId="16"/>
    <tableColumn id="13" name="Column13" totalsRowFunction="sum" headerRowDxfId="477" dataDxfId="309" totalsRowDxfId="15"/>
    <tableColumn id="14" name="Column14" totalsRowFunction="sum" headerRowDxfId="476" dataDxfId="308" totalsRowDxfId="14">
      <calculatedColumnFormula>SUM(Table4[[#This Row],[Column2]:[Column13]])</calculatedColumnFormula>
    </tableColumn>
  </tableColumns>
  <tableStyleInfo name="Personal Budget" showFirstColumn="0" showLastColumn="0" showRowStripes="1" showColumnStripes="1"/>
</table>
</file>

<file path=xl/tables/table5.xml><?xml version="1.0" encoding="utf-8"?>
<table xmlns="http://schemas.openxmlformats.org/spreadsheetml/2006/main" id="6" name="Table5" displayName="Table5" ref="A42:N45" headerRowCount="0" totalsRowCount="1" headerRowDxfId="290" dataDxfId="288" totalsRowDxfId="289" headerRowBorderDxfId="475">
  <tableColumns count="14">
    <tableColumn id="1" name="Column1" totalsRowLabel="TOTAL" headerRowDxfId="474" dataDxfId="304" totalsRowDxfId="83"/>
    <tableColumn id="2" name="Column2" totalsRowFunction="sum" headerRowDxfId="473" dataDxfId="303" totalsRowDxfId="82"/>
    <tableColumn id="3" name="Column3" totalsRowFunction="sum" headerRowDxfId="472" dataDxfId="302" totalsRowDxfId="81"/>
    <tableColumn id="4" name="Column4" totalsRowFunction="sum" headerRowDxfId="471" dataDxfId="301" totalsRowDxfId="80"/>
    <tableColumn id="5" name="Column5" totalsRowFunction="sum" headerRowDxfId="470" dataDxfId="300" totalsRowDxfId="79"/>
    <tableColumn id="6" name="Column6" totalsRowFunction="sum" headerRowDxfId="469" dataDxfId="299" totalsRowDxfId="78"/>
    <tableColumn id="7" name="Column7" totalsRowFunction="sum" headerRowDxfId="468" dataDxfId="298" totalsRowDxfId="77"/>
    <tableColumn id="8" name="Column8" totalsRowFunction="sum" headerRowDxfId="467" dataDxfId="297" totalsRowDxfId="76"/>
    <tableColumn id="9" name="Column9" totalsRowFunction="sum" headerRowDxfId="466" dataDxfId="296" totalsRowDxfId="75"/>
    <tableColumn id="10" name="Column10" totalsRowFunction="sum" headerRowDxfId="465" dataDxfId="295" totalsRowDxfId="74"/>
    <tableColumn id="11" name="Column11" totalsRowFunction="sum" headerRowDxfId="464" dataDxfId="294" totalsRowDxfId="73"/>
    <tableColumn id="12" name="Column12" totalsRowFunction="sum" headerRowDxfId="463" dataDxfId="293" totalsRowDxfId="72"/>
    <tableColumn id="13" name="Column13" totalsRowFunction="sum" headerRowDxfId="462" dataDxfId="292" totalsRowDxfId="71"/>
    <tableColumn id="14" name="Column14" totalsRowFunction="sum" headerRowDxfId="461" dataDxfId="291" totalsRowDxfId="70">
      <calculatedColumnFormula>SUM(Table5[[#This Row],[Column2]:[Column13]])</calculatedColumnFormula>
    </tableColumn>
  </tableColumns>
  <tableStyleInfo name="Personal Budget" showFirstColumn="0" showLastColumn="0" showRowStripes="1" showColumnStripes="1"/>
</table>
</file>

<file path=xl/tables/table6.xml><?xml version="1.0" encoding="utf-8"?>
<table xmlns="http://schemas.openxmlformats.org/spreadsheetml/2006/main" id="7" name="Table6" displayName="Table6" ref="A47:N52" headerRowCount="0" totalsRowCount="1" headerRowDxfId="273" dataDxfId="271" totalsRowDxfId="272" headerRowBorderDxfId="460">
  <tableColumns count="14">
    <tableColumn id="1" name="Column1" totalsRowLabel="TOTAL" headerRowDxfId="459" dataDxfId="287" totalsRowDxfId="13"/>
    <tableColumn id="2" name="Column2" totalsRowFunction="sum" headerRowDxfId="458" dataDxfId="286" totalsRowDxfId="12"/>
    <tableColumn id="3" name="Column3" totalsRowFunction="sum" headerRowDxfId="457" dataDxfId="285" totalsRowDxfId="11"/>
    <tableColumn id="4" name="Column4" totalsRowFunction="sum" headerRowDxfId="456" dataDxfId="284" totalsRowDxfId="10"/>
    <tableColumn id="5" name="Column5" totalsRowFunction="sum" headerRowDxfId="455" dataDxfId="283" totalsRowDxfId="9"/>
    <tableColumn id="6" name="Column6" totalsRowFunction="sum" headerRowDxfId="454" dataDxfId="282" totalsRowDxfId="8"/>
    <tableColumn id="7" name="Column7" totalsRowFunction="sum" headerRowDxfId="453" dataDxfId="281" totalsRowDxfId="7"/>
    <tableColumn id="8" name="Column8" totalsRowFunction="sum" headerRowDxfId="452" dataDxfId="280" totalsRowDxfId="6"/>
    <tableColumn id="9" name="Column9" totalsRowFunction="sum" headerRowDxfId="451" dataDxfId="279" totalsRowDxfId="5"/>
    <tableColumn id="10" name="Column10" totalsRowFunction="sum" headerRowDxfId="450" dataDxfId="278" totalsRowDxfId="4"/>
    <tableColumn id="11" name="Column11" totalsRowFunction="sum" headerRowDxfId="449" dataDxfId="277" totalsRowDxfId="3"/>
    <tableColumn id="12" name="Column12" totalsRowFunction="sum" headerRowDxfId="448" dataDxfId="276" totalsRowDxfId="2"/>
    <tableColumn id="13" name="Column13" totalsRowFunction="sum" headerRowDxfId="447" dataDxfId="275" totalsRowDxfId="1"/>
    <tableColumn id="14" name="Column14" totalsRowFunction="sum" headerRowDxfId="446" dataDxfId="274" totalsRowDxfId="0">
      <calculatedColumnFormula>SUM(Table6[[#This Row],[Column2]:[Column13]])</calculatedColumnFormula>
    </tableColumn>
  </tableColumns>
  <tableStyleInfo name="Personal Budget" showFirstColumn="0" showLastColumn="0" showRowStripes="1" showColumnStripes="1"/>
</table>
</file>

<file path=xl/tables/table7.xml><?xml version="1.0" encoding="utf-8"?>
<table xmlns="http://schemas.openxmlformats.org/spreadsheetml/2006/main" id="8" name="Table7" displayName="Table7" ref="A54:N60" headerRowCount="0" totalsRowCount="1" headerRowDxfId="256" dataDxfId="254" totalsRowDxfId="255" headerRowBorderDxfId="445">
  <tableColumns count="14">
    <tableColumn id="1" name="Column1" totalsRowLabel="TOTAL" headerRowDxfId="444" dataDxfId="270" totalsRowDxfId="97"/>
    <tableColumn id="2" name="Column2" totalsRowFunction="sum" headerRowDxfId="443" dataDxfId="269" totalsRowDxfId="96"/>
    <tableColumn id="3" name="Column3" totalsRowFunction="sum" headerRowDxfId="442" dataDxfId="268" totalsRowDxfId="95"/>
    <tableColumn id="4" name="Column4" totalsRowFunction="sum" headerRowDxfId="441" dataDxfId="267" totalsRowDxfId="94"/>
    <tableColumn id="5" name="Column5" totalsRowFunction="sum" headerRowDxfId="440" dataDxfId="266" totalsRowDxfId="93"/>
    <tableColumn id="6" name="Column6" totalsRowFunction="sum" headerRowDxfId="439" dataDxfId="265" totalsRowDxfId="92"/>
    <tableColumn id="7" name="Column7" totalsRowFunction="sum" headerRowDxfId="438" dataDxfId="264" totalsRowDxfId="91"/>
    <tableColumn id="8" name="Column8" totalsRowFunction="sum" headerRowDxfId="437" dataDxfId="263" totalsRowDxfId="90"/>
    <tableColumn id="9" name="Column9" totalsRowFunction="sum" headerRowDxfId="436" dataDxfId="262" totalsRowDxfId="89"/>
    <tableColumn id="10" name="Column10" totalsRowFunction="sum" headerRowDxfId="435" dataDxfId="261" totalsRowDxfId="88"/>
    <tableColumn id="11" name="Column11" totalsRowFunction="sum" headerRowDxfId="434" dataDxfId="260" totalsRowDxfId="87"/>
    <tableColumn id="12" name="Column12" totalsRowFunction="sum" headerRowDxfId="433" dataDxfId="259" totalsRowDxfId="86"/>
    <tableColumn id="13" name="Column13" totalsRowFunction="sum" headerRowDxfId="432" dataDxfId="258" totalsRowDxfId="85"/>
    <tableColumn id="14" name="Column14" totalsRowFunction="sum" headerRowDxfId="431" dataDxfId="257" totalsRowDxfId="84">
      <calculatedColumnFormula>SUM(Table7[[#This Row],[Column2]:[Column13]])</calculatedColumnFormula>
    </tableColumn>
  </tableColumns>
  <tableStyleInfo name="Personal Budget" showFirstColumn="0" showLastColumn="0" showRowStripes="1" showColumnStripes="1"/>
</table>
</file>

<file path=xl/tables/table8.xml><?xml version="1.0" encoding="utf-8"?>
<table xmlns="http://schemas.openxmlformats.org/spreadsheetml/2006/main" id="9" name="Table8" displayName="Table8" ref="A62:N65" headerRowCount="0" totalsRowCount="1" headerRowDxfId="239" dataDxfId="237" totalsRowDxfId="238" headerRowBorderDxfId="430">
  <tableColumns count="14">
    <tableColumn id="1" name="Column1" totalsRowLabel="TOTAL" headerRowDxfId="429" dataDxfId="253" totalsRowDxfId="111"/>
    <tableColumn id="2" name="Column2" totalsRowFunction="sum" headerRowDxfId="428" dataDxfId="252" totalsRowDxfId="110"/>
    <tableColumn id="3" name="Column3" totalsRowFunction="sum" headerRowDxfId="427" dataDxfId="251" totalsRowDxfId="109"/>
    <tableColumn id="4" name="Column4" totalsRowFunction="sum" headerRowDxfId="426" dataDxfId="250" totalsRowDxfId="108"/>
    <tableColumn id="5" name="Column5" totalsRowFunction="sum" headerRowDxfId="425" dataDxfId="249" totalsRowDxfId="107"/>
    <tableColumn id="6" name="Column6" totalsRowFunction="sum" headerRowDxfId="424" dataDxfId="248" totalsRowDxfId="106"/>
    <tableColumn id="7" name="Column7" totalsRowFunction="sum" headerRowDxfId="423" dataDxfId="247" totalsRowDxfId="105"/>
    <tableColumn id="8" name="Column8" totalsRowFunction="sum" headerRowDxfId="422" dataDxfId="246" totalsRowDxfId="104"/>
    <tableColumn id="9" name="Column9" totalsRowFunction="sum" headerRowDxfId="421" dataDxfId="245" totalsRowDxfId="103"/>
    <tableColumn id="10" name="Column10" totalsRowFunction="sum" headerRowDxfId="420" dataDxfId="244" totalsRowDxfId="102"/>
    <tableColumn id="11" name="Column11" totalsRowFunction="sum" headerRowDxfId="419" dataDxfId="243" totalsRowDxfId="101"/>
    <tableColumn id="12" name="Column12" totalsRowFunction="sum" headerRowDxfId="418" dataDxfId="242" totalsRowDxfId="100"/>
    <tableColumn id="13" name="Column13" totalsRowFunction="sum" headerRowDxfId="417" dataDxfId="241" totalsRowDxfId="99"/>
    <tableColumn id="14" name="Column14" totalsRowFunction="sum" headerRowDxfId="416" dataDxfId="240" totalsRowDxfId="98">
      <calculatedColumnFormula>SUM(Table8[[#This Row],[Column2]:[Column13]])</calculatedColumnFormula>
    </tableColumn>
  </tableColumns>
  <tableStyleInfo name="Personal Budget" showFirstColumn="0" showLastColumn="0" showRowStripes="1" showColumnStripes="1"/>
</table>
</file>

<file path=xl/tables/table9.xml><?xml version="1.0" encoding="utf-8"?>
<table xmlns="http://schemas.openxmlformats.org/spreadsheetml/2006/main" id="10" name="Table9" displayName="Table9" ref="A67:N73" headerRowCount="0" totalsRowCount="1" headerRowDxfId="221" dataDxfId="219" totalsRowDxfId="220" headerRowBorderDxfId="415">
  <tableColumns count="14">
    <tableColumn id="1" name="Column1" totalsRowLabel="TOTAL" headerRowDxfId="414" dataDxfId="235" totalsRowDxfId="167"/>
    <tableColumn id="2" name="Column2" totalsRowFunction="sum" headerRowDxfId="413" dataDxfId="234" totalsRowDxfId="166"/>
    <tableColumn id="3" name="Column3" totalsRowFunction="sum" headerRowDxfId="412" dataDxfId="233" totalsRowDxfId="165"/>
    <tableColumn id="4" name="Column4" totalsRowFunction="sum" headerRowDxfId="411" dataDxfId="232" totalsRowDxfId="164"/>
    <tableColumn id="5" name="Column5" totalsRowFunction="sum" headerRowDxfId="410" dataDxfId="231" totalsRowDxfId="163"/>
    <tableColumn id="6" name="Column6" totalsRowFunction="sum" headerRowDxfId="409" dataDxfId="230" totalsRowDxfId="162"/>
    <tableColumn id="7" name="Column7" totalsRowFunction="sum" headerRowDxfId="408" dataDxfId="229" totalsRowDxfId="161"/>
    <tableColumn id="8" name="Column8" totalsRowFunction="sum" headerRowDxfId="407" dataDxfId="228" totalsRowDxfId="160"/>
    <tableColumn id="9" name="Column9" totalsRowFunction="sum" headerRowDxfId="406" dataDxfId="227" totalsRowDxfId="159"/>
    <tableColumn id="10" name="Column10" totalsRowFunction="sum" headerRowDxfId="405" dataDxfId="226" totalsRowDxfId="158"/>
    <tableColumn id="11" name="Column11" totalsRowFunction="sum" headerRowDxfId="404" dataDxfId="225" totalsRowDxfId="157"/>
    <tableColumn id="12" name="Column12" totalsRowFunction="sum" headerRowDxfId="403" dataDxfId="224" totalsRowDxfId="156"/>
    <tableColumn id="13" name="Column13" totalsRowFunction="sum" headerRowDxfId="402" dataDxfId="223" totalsRowDxfId="155"/>
    <tableColumn id="14" name="Column14" totalsRowFunction="sum" headerRowDxfId="401" dataDxfId="222" totalsRowDxfId="154">
      <calculatedColumnFormula>SUM(Table9[[#This Row],[Column2]:[Column13]])</calculatedColumnFormula>
    </tableColumn>
  </tableColumns>
  <tableStyleInfo name="Personal Budget" showFirstColumn="0" showLastColumn="0" showRowStripes="1" showColumnStripes="1"/>
</table>
</file>

<file path=xl/theme/theme1.xml><?xml version="1.0" encoding="utf-8"?>
<a:theme xmlns:a="http://schemas.openxmlformats.org/drawingml/2006/main" name="Technic">
  <a:themeElements>
    <a:clrScheme name="Technic">
      <a:dk1>
        <a:sysClr val="windowText" lastClr="000000"/>
      </a:dk1>
      <a:lt1>
        <a:sysClr val="window" lastClr="FFFFFF"/>
      </a:lt1>
      <a:dk2>
        <a:srgbClr val="3B3B3B"/>
      </a:dk2>
      <a:lt2>
        <a:srgbClr val="D4D2D0"/>
      </a:lt2>
      <a:accent1>
        <a:srgbClr val="6EA0B0"/>
      </a:accent1>
      <a:accent2>
        <a:srgbClr val="CCAF0A"/>
      </a:accent2>
      <a:accent3>
        <a:srgbClr val="8D89A4"/>
      </a:accent3>
      <a:accent4>
        <a:srgbClr val="748560"/>
      </a:accent4>
      <a:accent5>
        <a:srgbClr val="9E9273"/>
      </a:accent5>
      <a:accent6>
        <a:srgbClr val="7E848D"/>
      </a:accent6>
      <a:hlink>
        <a:srgbClr val="00E2DC"/>
      </a:hlink>
      <a:folHlink>
        <a:srgbClr val="00918A"/>
      </a:folHlink>
    </a:clrScheme>
    <a:fontScheme name="Deluxe">
      <a:majorFont>
        <a:latin typeface="Corbel"/>
        <a:ea typeface=""/>
        <a:cs typeface=""/>
        <a:font script="Jpan" typeface="HGｺﾞｼｯｸM"/>
        <a:font script="Hang" typeface="HY엽서L"/>
        <a:font script="Hans" typeface="楷体_GB2312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Corbel"/>
        <a:ea typeface=""/>
        <a:cs typeface=""/>
        <a:font script="Jpan" typeface="HGｺﾞｼｯｸM"/>
        <a:font script="Hang" typeface="HY엽서L"/>
        <a:font script="Hans" typeface="楷体_GB2312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Technic">
      <a:fillStyleLst>
        <a:solidFill>
          <a:schemeClr val="phClr"/>
        </a:solidFill>
        <a:gradFill rotWithShape="1">
          <a:gsLst>
            <a:gs pos="0">
              <a:schemeClr val="phClr">
                <a:tint val="1000"/>
              </a:schemeClr>
            </a:gs>
            <a:gs pos="68000">
              <a:schemeClr val="phClr">
                <a:tint val="77000"/>
              </a:schemeClr>
            </a:gs>
            <a:gs pos="81000">
              <a:schemeClr val="phClr">
                <a:tint val="79000"/>
              </a:schemeClr>
            </a:gs>
            <a:gs pos="86000">
              <a:schemeClr val="phClr">
                <a:tint val="73000"/>
              </a:schemeClr>
            </a:gs>
            <a:gs pos="100000">
              <a:schemeClr val="phClr">
                <a:tint val="3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0000"/>
                <a:satMod val="150000"/>
              </a:schemeClr>
            </a:gs>
            <a:gs pos="23000">
              <a:schemeClr val="phClr">
                <a:tint val="98000"/>
                <a:shade val="87000"/>
                <a:satMod val="105000"/>
              </a:schemeClr>
            </a:gs>
            <a:gs pos="35000">
              <a:schemeClr val="phClr">
                <a:shade val="70000"/>
              </a:schemeClr>
            </a:gs>
            <a:gs pos="58000">
              <a:schemeClr val="phClr">
                <a:shade val="49000"/>
                <a:satMod val="120000"/>
              </a:schemeClr>
            </a:gs>
            <a:gs pos="80000">
              <a:schemeClr val="phClr">
                <a:shade val="50000"/>
                <a:satMod val="120000"/>
              </a:schemeClr>
            </a:gs>
            <a:gs pos="90000">
              <a:schemeClr val="phClr">
                <a:shade val="57000"/>
                <a:satMod val="130000"/>
              </a:schemeClr>
            </a:gs>
            <a:gs pos="100000">
              <a:schemeClr val="phClr">
                <a:shade val="76000"/>
                <a:satMod val="150000"/>
              </a:schemeClr>
            </a:gs>
          </a:gsLst>
          <a:lin ang="5400000" scaled="1"/>
        </a:gradFill>
      </a:fillStyleLst>
      <a:lnStyleLst>
        <a:ln w="3175" cap="flat" cmpd="sng" algn="ctr">
          <a:solidFill>
            <a:schemeClr val="phClr">
              <a:shade val="60000"/>
              <a:satMod val="300000"/>
            </a:schemeClr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glow rad="63500">
              <a:schemeClr val="phClr">
                <a:tint val="30000"/>
                <a:shade val="95000"/>
                <a:satMod val="300000"/>
                <a:alpha val="50000"/>
              </a:schemeClr>
            </a:glow>
          </a:effectLst>
        </a:effectStyle>
        <a:effectStyle>
          <a:effectLst>
            <a:glow rad="70000">
              <a:schemeClr val="phClr">
                <a:tint val="30000"/>
                <a:shade val="95000"/>
                <a:satMod val="300000"/>
                <a:alpha val="50000"/>
              </a:schemeClr>
            </a:glow>
          </a:effectLst>
        </a:effectStyle>
        <a:effectStyle>
          <a:effectLst>
            <a:glow rad="76200">
              <a:schemeClr val="phClr">
                <a:tint val="30000"/>
                <a:shade val="95000"/>
                <a:satMod val="300000"/>
                <a:alpha val="50000"/>
              </a:schemeClr>
            </a:glow>
          </a:effectLst>
          <a:scene3d>
            <a:camera prst="orthographicFront" fov="0">
              <a:rot lat="0" lon="0" rev="0"/>
            </a:camera>
            <a:lightRig rig="harsh" dir="t">
              <a:rot lat="6000000" lon="6000000" rev="0"/>
            </a:lightRig>
          </a:scene3d>
          <a:sp3d contourW="10000" prstMaterial="metal">
            <a:bevelT w="20000" h="9000" prst="softRound"/>
            <a:contourClr>
              <a:schemeClr val="phClr">
                <a:shade val="30000"/>
                <a:satMod val="2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0000"/>
                <a:satMod val="150000"/>
              </a:schemeClr>
            </a:gs>
            <a:gs pos="30000">
              <a:schemeClr val="phClr">
                <a:shade val="60000"/>
                <a:satMod val="150000"/>
              </a:schemeClr>
            </a:gs>
            <a:gs pos="100000">
              <a:schemeClr val="phClr">
                <a:tint val="83000"/>
                <a:satMod val="200000"/>
              </a:schemeClr>
            </a:gs>
          </a:gsLst>
          <a:lin ang="13000000" scaled="0"/>
        </a:gradFill>
        <a:gradFill rotWithShape="1">
          <a:gsLst>
            <a:gs pos="0">
              <a:schemeClr val="phClr">
                <a:tint val="78000"/>
                <a:satMod val="220000"/>
              </a:schemeClr>
            </a:gs>
            <a:gs pos="100000">
              <a:schemeClr val="phClr">
                <a:shade val="35000"/>
                <a:satMod val="155000"/>
              </a:schemeClr>
            </a:gs>
          </a:gsLst>
          <a:path path="circle">
            <a:fillToRect l="12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1"/>
  <sheetViews>
    <sheetView showGridLines="0" tabSelected="1" workbookViewId="0">
      <pane ySplit="4" topLeftCell="A5" activePane="bottomLeft" state="frozen"/>
      <selection pane="bottomLeft" activeCell="G18" sqref="G18"/>
    </sheetView>
  </sheetViews>
  <sheetFormatPr defaultRowHeight="14.1" customHeight="1" x14ac:dyDescent="0.2"/>
  <cols>
    <col min="1" max="1" width="21.7109375" style="7" customWidth="1"/>
    <col min="2" max="14" width="8.7109375" style="6" customWidth="1"/>
    <col min="15" max="15" width="9.140625" style="1"/>
    <col min="16" max="16384" width="9.140625" style="6"/>
  </cols>
  <sheetData>
    <row r="1" spans="1:14" s="2" customFormat="1" ht="32.25" customHeight="1" thickBot="1" x14ac:dyDescent="0.45">
      <c r="A1" s="15" t="s">
        <v>34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s="4" customFormat="1" ht="20.100000000000001" customHeight="1" thickBot="1" x14ac:dyDescent="0.25">
      <c r="A2" s="34"/>
      <c r="B2" s="35" t="s">
        <v>26</v>
      </c>
      <c r="C2" s="35" t="s">
        <v>25</v>
      </c>
      <c r="D2" s="35" t="s">
        <v>24</v>
      </c>
      <c r="E2" s="35" t="s">
        <v>23</v>
      </c>
      <c r="F2" s="35" t="s">
        <v>22</v>
      </c>
      <c r="G2" s="35" t="s">
        <v>21</v>
      </c>
      <c r="H2" s="35" t="s">
        <v>20</v>
      </c>
      <c r="I2" s="35" t="s">
        <v>19</v>
      </c>
      <c r="J2" s="35" t="s">
        <v>18</v>
      </c>
      <c r="K2" s="35" t="s">
        <v>17</v>
      </c>
      <c r="L2" s="35" t="s">
        <v>16</v>
      </c>
      <c r="M2" s="35" t="s">
        <v>15</v>
      </c>
      <c r="N2" s="35" t="s">
        <v>28</v>
      </c>
    </row>
    <row r="3" spans="1:14" s="4" customFormat="1" ht="14.1" customHeight="1" x14ac:dyDescent="0.2">
      <c r="A3" s="28" t="s">
        <v>90</v>
      </c>
      <c r="B3" s="29">
        <f>SUM(B22,B31,B40,B45,B52,B60,B65,B73,B80,B86,B90)</f>
        <v>0</v>
      </c>
      <c r="C3" s="29">
        <f>SUM(C22,C31,C40,C45,C52,C60,C65,C73,C80,C86,C90)</f>
        <v>0</v>
      </c>
      <c r="D3" s="29">
        <f>SUM(D22,D31,D40,D45,D52,D60,D65,D73,D80,D86,D90)</f>
        <v>0</v>
      </c>
      <c r="E3" s="29">
        <f>SUM(E22,E31,E40,E45,E52,E60,E65,E73,E80,E86,E90)</f>
        <v>0</v>
      </c>
      <c r="F3" s="29">
        <f>SUM(F22,F31,F40,F45,F52,F60,F65,F73,F80,F86,F90)</f>
        <v>0</v>
      </c>
      <c r="G3" s="29">
        <f>SUM(G22,G31,G40,G45,G52,G60,G65,G73,G80,G86,G90)</f>
        <v>0</v>
      </c>
      <c r="H3" s="29">
        <f>SUM(H22,H31,H40,H45,H52,H60,H65,H73,H80,H86,H90)</f>
        <v>0</v>
      </c>
      <c r="I3" s="29">
        <f>SUM(I22,I31,I40,I45,I52,I60,I65,I73,I80,I86,I90)</f>
        <v>0</v>
      </c>
      <c r="J3" s="29">
        <f>SUM(J22,J31,J40,J45,J52,J60,J65,J73,J80,J86,J90)</f>
        <v>0</v>
      </c>
      <c r="K3" s="29">
        <f>SUM(K22,K31,K40,K45,K52,K60,K65,K73,K80,K86,K90)</f>
        <v>0</v>
      </c>
      <c r="L3" s="29">
        <f>SUM(L22,L31,L40,L45,L52,L60,L65,L73,L80,L86,L90)</f>
        <v>0</v>
      </c>
      <c r="M3" s="29">
        <f>SUM(M22,M31,M40,M45,M52,M60,M65,M73,M80,M86,M90)</f>
        <v>0</v>
      </c>
      <c r="N3" s="30">
        <f>SUM(B3:M3)</f>
        <v>0</v>
      </c>
    </row>
    <row r="4" spans="1:14" s="4" customFormat="1" ht="14.1" customHeight="1" x14ac:dyDescent="0.2">
      <c r="A4" s="31" t="s">
        <v>37</v>
      </c>
      <c r="B4" s="32">
        <f t="shared" ref="B4:M4" si="0">SUM(B10-B3)</f>
        <v>0</v>
      </c>
      <c r="C4" s="32">
        <f t="shared" si="0"/>
        <v>0</v>
      </c>
      <c r="D4" s="32">
        <f t="shared" si="0"/>
        <v>0</v>
      </c>
      <c r="E4" s="32">
        <f t="shared" si="0"/>
        <v>0</v>
      </c>
      <c r="F4" s="32">
        <f t="shared" si="0"/>
        <v>0</v>
      </c>
      <c r="G4" s="32">
        <f t="shared" si="0"/>
        <v>0</v>
      </c>
      <c r="H4" s="32">
        <f t="shared" si="0"/>
        <v>0</v>
      </c>
      <c r="I4" s="32">
        <f t="shared" si="0"/>
        <v>0</v>
      </c>
      <c r="J4" s="32">
        <f t="shared" si="0"/>
        <v>0</v>
      </c>
      <c r="K4" s="32">
        <f t="shared" si="0"/>
        <v>0</v>
      </c>
      <c r="L4" s="32">
        <f t="shared" si="0"/>
        <v>0</v>
      </c>
      <c r="M4" s="32">
        <f t="shared" si="0"/>
        <v>0</v>
      </c>
      <c r="N4" s="33">
        <f>SUM(B4:M4)</f>
        <v>0</v>
      </c>
    </row>
    <row r="5" spans="1:14" s="2" customFormat="1" ht="14.1" customHeight="1" thickBot="1" x14ac:dyDescent="0.25">
      <c r="A5" s="36" t="s">
        <v>38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s="5" customFormat="1" ht="14.1" customHeight="1" x14ac:dyDescent="0.2">
      <c r="A6" s="13" t="s">
        <v>40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0">
        <f>SUM(Table1[[#This Row],[Column2]:[Column13]])</f>
        <v>0</v>
      </c>
    </row>
    <row r="7" spans="1:14" s="5" customFormat="1" ht="14.1" customHeight="1" x14ac:dyDescent="0.2">
      <c r="A7" s="14" t="s">
        <v>35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2">
        <f>SUM(Table1[[#This Row],[Column2]:[Column13]])</f>
        <v>0</v>
      </c>
    </row>
    <row r="8" spans="1:14" s="5" customFormat="1" ht="14.1" customHeight="1" x14ac:dyDescent="0.2">
      <c r="A8" s="14" t="s">
        <v>36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>
        <f>SUM(Table1[[#This Row],[Column2]:[Column13]])</f>
        <v>0</v>
      </c>
    </row>
    <row r="9" spans="1:14" s="5" customFormat="1" ht="14.1" customHeight="1" x14ac:dyDescent="0.2">
      <c r="A9" s="14" t="s">
        <v>27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2">
        <f>SUM(Table1[[#This Row],[Column2]:[Column13]])</f>
        <v>0</v>
      </c>
    </row>
    <row r="10" spans="1:14" s="5" customFormat="1" ht="14.1" customHeight="1" thickBot="1" x14ac:dyDescent="0.25">
      <c r="A10" s="18" t="s">
        <v>32</v>
      </c>
      <c r="B10" s="19">
        <f>SUBTOTAL(109,Table1[Column2])</f>
        <v>0</v>
      </c>
      <c r="C10" s="19">
        <f>SUBTOTAL(109,Table1[Column3])</f>
        <v>0</v>
      </c>
      <c r="D10" s="19">
        <f>SUBTOTAL(109,Table1[Column4])</f>
        <v>0</v>
      </c>
      <c r="E10" s="19">
        <f>SUBTOTAL(109,Table1[Column5])</f>
        <v>0</v>
      </c>
      <c r="F10" s="19">
        <f>SUBTOTAL(109,Table1[Column6])</f>
        <v>0</v>
      </c>
      <c r="G10" s="19">
        <f>SUBTOTAL(109,Table1[Column7])</f>
        <v>0</v>
      </c>
      <c r="H10" s="19">
        <f>SUBTOTAL(109,Table1[Column8])</f>
        <v>0</v>
      </c>
      <c r="I10" s="19">
        <f>SUBTOTAL(109,Table1[Column9])</f>
        <v>0</v>
      </c>
      <c r="J10" s="19">
        <f>SUBTOTAL(109,Table1[Column10])</f>
        <v>0</v>
      </c>
      <c r="K10" s="19">
        <f>SUBTOTAL(109,Table1[Column11])</f>
        <v>0</v>
      </c>
      <c r="L10" s="19">
        <f>SUBTOTAL(109,Table1[Column12])</f>
        <v>0</v>
      </c>
      <c r="M10" s="19">
        <f>SUBTOTAL(109,Table1[Column13])</f>
        <v>0</v>
      </c>
      <c r="N10" s="19">
        <f>SUBTOTAL(109,Table1[Column14])</f>
        <v>0</v>
      </c>
    </row>
    <row r="11" spans="1:14" s="2" customFormat="1" ht="14.1" customHeight="1" thickBot="1" x14ac:dyDescent="0.25">
      <c r="A11" s="37" t="s">
        <v>39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</row>
    <row r="12" spans="1:14" s="8" customFormat="1" ht="14.1" customHeight="1" thickBot="1" x14ac:dyDescent="0.25">
      <c r="A12" s="38" t="s">
        <v>14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</row>
    <row r="13" spans="1:14" s="5" customFormat="1" ht="14.1" customHeight="1" x14ac:dyDescent="0.2">
      <c r="A13" s="20" t="s">
        <v>41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>
        <f>SUM(Table2[[#This Row],[Column2]:[Column13]])</f>
        <v>0</v>
      </c>
    </row>
    <row r="14" spans="1:14" s="5" customFormat="1" ht="14.1" customHeight="1" x14ac:dyDescent="0.2">
      <c r="A14" s="20" t="s">
        <v>42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>
        <f>SUM(Table2[[#This Row],[Column2]:[Column13]])</f>
        <v>0</v>
      </c>
    </row>
    <row r="15" spans="1:14" s="5" customFormat="1" ht="14.1" customHeight="1" x14ac:dyDescent="0.2">
      <c r="A15" s="20" t="s">
        <v>43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2">
        <f>SUM(Table2[[#This Row],[Column2]:[Column13]])</f>
        <v>0</v>
      </c>
    </row>
    <row r="16" spans="1:14" s="5" customFormat="1" ht="14.1" customHeight="1" x14ac:dyDescent="0.2">
      <c r="A16" s="20" t="s">
        <v>44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2">
        <f>SUM(Table2[[#This Row],[Column2]:[Column13]])</f>
        <v>0</v>
      </c>
    </row>
    <row r="17" spans="1:14" s="5" customFormat="1" ht="14.1" customHeight="1" x14ac:dyDescent="0.2">
      <c r="A17" s="20" t="s">
        <v>45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2"/>
      <c r="M17" s="21"/>
      <c r="N17" s="22">
        <f>SUM(Table2[[#This Row],[Column2]:[Column13]])</f>
        <v>0</v>
      </c>
    </row>
    <row r="18" spans="1:14" s="5" customFormat="1" ht="14.1" customHeight="1" x14ac:dyDescent="0.2">
      <c r="A18" s="20" t="s">
        <v>46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2">
        <f>SUM(Table2[[#This Row],[Column2]:[Column13]])</f>
        <v>0</v>
      </c>
    </row>
    <row r="19" spans="1:14" s="5" customFormat="1" ht="14.1" customHeight="1" x14ac:dyDescent="0.2">
      <c r="A19" s="20" t="s">
        <v>50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>
        <f>SUM(Table2[[#This Row],[Column2]:[Column13]])</f>
        <v>0</v>
      </c>
    </row>
    <row r="20" spans="1:14" s="5" customFormat="1" ht="14.1" customHeight="1" x14ac:dyDescent="0.2">
      <c r="A20" s="23" t="s">
        <v>48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>
        <f>SUM(Table2[[#This Row],[Column2]:[Column13]])</f>
        <v>0</v>
      </c>
    </row>
    <row r="21" spans="1:14" s="5" customFormat="1" ht="14.1" customHeight="1" x14ac:dyDescent="0.2">
      <c r="A21" s="20" t="s">
        <v>49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>
        <f>SUM(Table2[[#This Row],[Column2]:[Column13]])</f>
        <v>0</v>
      </c>
    </row>
    <row r="22" spans="1:14" s="3" customFormat="1" ht="14.1" customHeight="1" thickBot="1" x14ac:dyDescent="0.25">
      <c r="A22" s="24" t="s">
        <v>68</v>
      </c>
      <c r="B22" s="25">
        <f>SUBTOTAL(109,Table2[Column2])</f>
        <v>0</v>
      </c>
      <c r="C22" s="25">
        <f>SUBTOTAL(109,Table2[Column3])</f>
        <v>0</v>
      </c>
      <c r="D22" s="25">
        <f>SUBTOTAL(109,Table2[Column4])</f>
        <v>0</v>
      </c>
      <c r="E22" s="25">
        <f>SUBTOTAL(109,Table2[Column5])</f>
        <v>0</v>
      </c>
      <c r="F22" s="25">
        <f>SUBTOTAL(109,Table2[Column6])</f>
        <v>0</v>
      </c>
      <c r="G22" s="25">
        <f>SUBTOTAL(109,Table2[Column7])</f>
        <v>0</v>
      </c>
      <c r="H22" s="25">
        <f>SUBTOTAL(109,Table2[Column8])</f>
        <v>0</v>
      </c>
      <c r="I22" s="25">
        <f>SUBTOTAL(109,Table2[Column9])</f>
        <v>0</v>
      </c>
      <c r="J22" s="25">
        <f>SUBTOTAL(109,Table2[Column10])</f>
        <v>0</v>
      </c>
      <c r="K22" s="25">
        <f>SUBTOTAL(109,Table2[Column11])</f>
        <v>0</v>
      </c>
      <c r="L22" s="25">
        <f>SUBTOTAL(109,Table2[Column12])</f>
        <v>0</v>
      </c>
      <c r="M22" s="25">
        <f>SUBTOTAL(109,Table2[Column13])</f>
        <v>0</v>
      </c>
      <c r="N22" s="26">
        <f>SUBTOTAL(109,Table2[Column14])</f>
        <v>0</v>
      </c>
    </row>
    <row r="23" spans="1:14" s="8" customFormat="1" ht="14.1" customHeight="1" thickBot="1" x14ac:dyDescent="0.25">
      <c r="A23" s="38" t="s">
        <v>91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</row>
    <row r="24" spans="1:14" s="5" customFormat="1" ht="14.1" customHeight="1" x14ac:dyDescent="0.2">
      <c r="A24" s="20" t="s">
        <v>13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2"/>
      <c r="M24" s="21"/>
      <c r="N24" s="22">
        <f>SUM(Table3[[#This Row],[Column2]:[Column13]])</f>
        <v>0</v>
      </c>
    </row>
    <row r="25" spans="1:14" s="5" customFormat="1" ht="14.1" customHeight="1" x14ac:dyDescent="0.2">
      <c r="A25" s="20" t="s">
        <v>52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2"/>
      <c r="M25" s="21"/>
      <c r="N25" s="22">
        <f>SUM(Table3[[#This Row],[Column2]:[Column13]])</f>
        <v>0</v>
      </c>
    </row>
    <row r="26" spans="1:14" s="5" customFormat="1" ht="14.1" customHeight="1" x14ac:dyDescent="0.2">
      <c r="A26" s="20" t="s">
        <v>53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2"/>
      <c r="M26" s="21"/>
      <c r="N26" s="22">
        <f>SUM(Table3[[#This Row],[Column2]:[Column13]])</f>
        <v>0</v>
      </c>
    </row>
    <row r="27" spans="1:14" s="5" customFormat="1" ht="14.1" customHeight="1" x14ac:dyDescent="0.2">
      <c r="A27" s="20" t="s">
        <v>79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2"/>
      <c r="M27" s="21"/>
      <c r="N27" s="22">
        <f>SUM(Table3[[#This Row],[Column2]:[Column13]])</f>
        <v>0</v>
      </c>
    </row>
    <row r="28" spans="1:14" s="5" customFormat="1" ht="14.1" customHeight="1" x14ac:dyDescent="0.2">
      <c r="A28" s="20" t="s">
        <v>61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2">
        <f>SUM(Table3[[#This Row],[Column2]:[Column13]])</f>
        <v>0</v>
      </c>
    </row>
    <row r="29" spans="1:14" s="5" customFormat="1" ht="14.1" customHeight="1" x14ac:dyDescent="0.2">
      <c r="A29" s="20" t="s">
        <v>51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2"/>
      <c r="M29" s="21"/>
      <c r="N29" s="22">
        <f>SUM(Table3[[#This Row],[Column2]:[Column13]])</f>
        <v>0</v>
      </c>
    </row>
    <row r="30" spans="1:14" s="5" customFormat="1" ht="14.1" customHeight="1" x14ac:dyDescent="0.2">
      <c r="A30" s="20" t="s">
        <v>60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2"/>
      <c r="M30" s="21"/>
      <c r="N30" s="22">
        <f>SUM(Table3[[#This Row],[Column2]:[Column13]])</f>
        <v>0</v>
      </c>
    </row>
    <row r="31" spans="1:14" s="5" customFormat="1" ht="14.1" customHeight="1" thickBot="1" x14ac:dyDescent="0.25">
      <c r="A31" s="27" t="s">
        <v>68</v>
      </c>
      <c r="B31" s="25">
        <f>SUBTOTAL(109,Table3[Column2])</f>
        <v>0</v>
      </c>
      <c r="C31" s="25">
        <f>SUBTOTAL(109,Table3[Column3])</f>
        <v>0</v>
      </c>
      <c r="D31" s="25">
        <f>SUBTOTAL(109,Table3[Column4])</f>
        <v>0</v>
      </c>
      <c r="E31" s="25">
        <f>SUBTOTAL(109,Table3[Column5])</f>
        <v>0</v>
      </c>
      <c r="F31" s="25">
        <f>SUBTOTAL(109,Table3[Column6])</f>
        <v>0</v>
      </c>
      <c r="G31" s="25">
        <f>SUBTOTAL(109,Table3[Column7])</f>
        <v>0</v>
      </c>
      <c r="H31" s="25">
        <f>SUBTOTAL(109,Table3[Column8])</f>
        <v>0</v>
      </c>
      <c r="I31" s="25">
        <f>SUBTOTAL(109,Table3[Column9])</f>
        <v>0</v>
      </c>
      <c r="J31" s="25">
        <f>SUBTOTAL(109,Table3[Column10])</f>
        <v>0</v>
      </c>
      <c r="K31" s="25">
        <f>SUBTOTAL(109,Table3[Column11])</f>
        <v>0</v>
      </c>
      <c r="L31" s="25">
        <f>SUBTOTAL(109,Table3[Column12])</f>
        <v>0</v>
      </c>
      <c r="M31" s="25">
        <f>SUBTOTAL(109,Table3[Column13])</f>
        <v>0</v>
      </c>
      <c r="N31" s="26">
        <f>SUBTOTAL(109,Table3[Column14])</f>
        <v>0</v>
      </c>
    </row>
    <row r="32" spans="1:14" s="8" customFormat="1" ht="14.1" customHeight="1" thickBot="1" x14ac:dyDescent="0.25">
      <c r="A32" s="38" t="s">
        <v>54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</row>
    <row r="33" spans="1:14" s="5" customFormat="1" ht="14.1" customHeight="1" x14ac:dyDescent="0.2">
      <c r="A33" s="20" t="s">
        <v>55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2">
        <f>SUM(Table4[[#This Row],[Column2]:[Column13]])</f>
        <v>0</v>
      </c>
    </row>
    <row r="34" spans="1:14" s="5" customFormat="1" ht="14.1" customHeight="1" x14ac:dyDescent="0.2">
      <c r="A34" s="20" t="s">
        <v>56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2">
        <f>SUM(Table4[[#This Row],[Column2]:[Column13]])</f>
        <v>0</v>
      </c>
    </row>
    <row r="35" spans="1:14" s="5" customFormat="1" ht="14.1" customHeight="1" x14ac:dyDescent="0.2">
      <c r="A35" s="20" t="s">
        <v>57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2">
        <f>SUM(Table4[[#This Row],[Column2]:[Column13]])</f>
        <v>0</v>
      </c>
    </row>
    <row r="36" spans="1:14" s="5" customFormat="1" ht="14.1" customHeight="1" x14ac:dyDescent="0.2">
      <c r="A36" s="20" t="s">
        <v>58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2">
        <f>SUM(Table4[[#This Row],[Column2]:[Column13]])</f>
        <v>0</v>
      </c>
    </row>
    <row r="37" spans="1:14" s="5" customFormat="1" ht="14.1" customHeight="1" x14ac:dyDescent="0.2">
      <c r="A37" s="20" t="s">
        <v>59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2">
        <f>SUM(Table4[[#This Row],[Column2]:[Column13]])</f>
        <v>0</v>
      </c>
    </row>
    <row r="38" spans="1:14" s="5" customFormat="1" ht="14.1" customHeight="1" x14ac:dyDescent="0.2">
      <c r="A38" s="23" t="s">
        <v>47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2">
        <f>SUM(Table4[[#This Row],[Column2]:[Column13]])</f>
        <v>0</v>
      </c>
    </row>
    <row r="39" spans="1:14" s="5" customFormat="1" ht="14.1" customHeight="1" x14ac:dyDescent="0.2">
      <c r="A39" s="20" t="s">
        <v>89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2">
        <f>SUM(Table4[[#This Row],[Column2]:[Column13]])</f>
        <v>0</v>
      </c>
    </row>
    <row r="40" spans="1:14" s="5" customFormat="1" ht="14.1" customHeight="1" thickBot="1" x14ac:dyDescent="0.25">
      <c r="A40" s="27" t="s">
        <v>68</v>
      </c>
      <c r="B40" s="25">
        <f>SUBTOTAL(109,Table4[Column2])</f>
        <v>0</v>
      </c>
      <c r="C40" s="25">
        <f>SUBTOTAL(109,Table4[Column3])</f>
        <v>0</v>
      </c>
      <c r="D40" s="25">
        <f>SUBTOTAL(109,Table4[Column4])</f>
        <v>0</v>
      </c>
      <c r="E40" s="25">
        <f>SUBTOTAL(109,Table4[Column5])</f>
        <v>0</v>
      </c>
      <c r="F40" s="25">
        <f>SUBTOTAL(109,Table4[Column6])</f>
        <v>0</v>
      </c>
      <c r="G40" s="25">
        <f>SUBTOTAL(109,Table4[Column7])</f>
        <v>0</v>
      </c>
      <c r="H40" s="25">
        <f>SUBTOTAL(109,Table4[Column8])</f>
        <v>0</v>
      </c>
      <c r="I40" s="25">
        <f>SUBTOTAL(109,Table4[Column9])</f>
        <v>0</v>
      </c>
      <c r="J40" s="25">
        <f>SUBTOTAL(109,Table4[Column10])</f>
        <v>0</v>
      </c>
      <c r="K40" s="25">
        <f>SUBTOTAL(109,Table4[Column11])</f>
        <v>0</v>
      </c>
      <c r="L40" s="25">
        <f>SUBTOTAL(109,Table4[Column12])</f>
        <v>0</v>
      </c>
      <c r="M40" s="25">
        <f>SUBTOTAL(109,Table4[Column13])</f>
        <v>0</v>
      </c>
      <c r="N40" s="26">
        <f>SUBTOTAL(109,Table4[Column14])</f>
        <v>0</v>
      </c>
    </row>
    <row r="41" spans="1:14" s="8" customFormat="1" ht="14.1" customHeight="1" thickBot="1" x14ac:dyDescent="0.25">
      <c r="A41" s="38" t="s">
        <v>12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</row>
    <row r="42" spans="1:14" s="5" customFormat="1" ht="14.1" customHeight="1" x14ac:dyDescent="0.2">
      <c r="A42" s="20" t="s">
        <v>87</v>
      </c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2"/>
      <c r="M42" s="22"/>
      <c r="N42" s="22">
        <f>SUM(Table5[[#This Row],[Column2]:[Column13]])</f>
        <v>0</v>
      </c>
    </row>
    <row r="43" spans="1:14" s="5" customFormat="1" ht="14.1" customHeight="1" x14ac:dyDescent="0.2">
      <c r="A43" s="20" t="s">
        <v>86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2"/>
      <c r="M43" s="22"/>
      <c r="N43" s="22">
        <f>SUM(Table5[[#This Row],[Column2]:[Column13]])</f>
        <v>0</v>
      </c>
    </row>
    <row r="44" spans="1:14" s="5" customFormat="1" ht="14.1" customHeight="1" x14ac:dyDescent="0.2">
      <c r="A44" s="20" t="s">
        <v>88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2">
        <f>SUM(Table5[[#This Row],[Column2]:[Column13]])</f>
        <v>0</v>
      </c>
    </row>
    <row r="45" spans="1:14" s="5" customFormat="1" ht="14.1" customHeight="1" thickBot="1" x14ac:dyDescent="0.25">
      <c r="A45" s="27" t="s">
        <v>68</v>
      </c>
      <c r="B45" s="25">
        <f>SUBTOTAL(109,Table5[Column2])</f>
        <v>0</v>
      </c>
      <c r="C45" s="25">
        <f>SUBTOTAL(109,Table5[Column3])</f>
        <v>0</v>
      </c>
      <c r="D45" s="25">
        <f>SUBTOTAL(109,Table5[Column4])</f>
        <v>0</v>
      </c>
      <c r="E45" s="25">
        <f>SUBTOTAL(109,Table5[Column5])</f>
        <v>0</v>
      </c>
      <c r="F45" s="25">
        <f>SUBTOTAL(109,Table5[Column6])</f>
        <v>0</v>
      </c>
      <c r="G45" s="25">
        <f>SUBTOTAL(109,Table5[Column7])</f>
        <v>0</v>
      </c>
      <c r="H45" s="25">
        <f>SUBTOTAL(109,Table5[Column8])</f>
        <v>0</v>
      </c>
      <c r="I45" s="25">
        <f>SUBTOTAL(109,Table5[Column9])</f>
        <v>0</v>
      </c>
      <c r="J45" s="25">
        <f>SUBTOTAL(109,Table5[Column10])</f>
        <v>0</v>
      </c>
      <c r="K45" s="25">
        <f>SUBTOTAL(109,Table5[Column11])</f>
        <v>0</v>
      </c>
      <c r="L45" s="25">
        <f>SUBTOTAL(109,Table5[Column12])</f>
        <v>0</v>
      </c>
      <c r="M45" s="25">
        <f>SUBTOTAL(109,Table5[Column13])</f>
        <v>0</v>
      </c>
      <c r="N45" s="26">
        <f>SUBTOTAL(109,Table5[Column14])</f>
        <v>0</v>
      </c>
    </row>
    <row r="46" spans="1:14" s="8" customFormat="1" ht="14.1" customHeight="1" thickBot="1" x14ac:dyDescent="0.25">
      <c r="A46" s="38" t="s">
        <v>11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</row>
    <row r="47" spans="1:14" s="5" customFormat="1" ht="14.1" customHeight="1" x14ac:dyDescent="0.2">
      <c r="A47" s="20" t="s">
        <v>10</v>
      </c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1"/>
      <c r="N47" s="22">
        <f>SUM(Table6[[#This Row],[Column2]:[Column13]])</f>
        <v>0</v>
      </c>
    </row>
    <row r="48" spans="1:14" s="5" customFormat="1" ht="14.1" customHeight="1" x14ac:dyDescent="0.2">
      <c r="A48" s="20" t="s">
        <v>9</v>
      </c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1"/>
      <c r="N48" s="22">
        <f>SUM(Table6[[#This Row],[Column2]:[Column13]])</f>
        <v>0</v>
      </c>
    </row>
    <row r="49" spans="1:14" s="5" customFormat="1" ht="14.1" customHeight="1" x14ac:dyDescent="0.2">
      <c r="A49" s="20" t="s">
        <v>30</v>
      </c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>
        <f>SUM(Table6[[#This Row],[Column2]:[Column13]])</f>
        <v>0</v>
      </c>
    </row>
    <row r="50" spans="1:14" s="5" customFormat="1" ht="14.1" customHeight="1" x14ac:dyDescent="0.2">
      <c r="A50" s="20" t="s">
        <v>63</v>
      </c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1"/>
      <c r="N50" s="22">
        <f>SUM(Table6[[#This Row],[Column2]:[Column13]])</f>
        <v>0</v>
      </c>
    </row>
    <row r="51" spans="1:14" s="5" customFormat="1" ht="14.1" customHeight="1" x14ac:dyDescent="0.2">
      <c r="A51" s="20" t="s">
        <v>85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1"/>
      <c r="N51" s="22">
        <f>SUM(Table6[[#This Row],[Column2]:[Column13]])</f>
        <v>0</v>
      </c>
    </row>
    <row r="52" spans="1:14" s="5" customFormat="1" ht="14.1" customHeight="1" thickBot="1" x14ac:dyDescent="0.25">
      <c r="A52" s="27" t="s">
        <v>68</v>
      </c>
      <c r="B52" s="25">
        <f>SUBTOTAL(109,Table6[Column2])</f>
        <v>0</v>
      </c>
      <c r="C52" s="25">
        <f>SUBTOTAL(109,Table6[Column3])</f>
        <v>0</v>
      </c>
      <c r="D52" s="25">
        <f>SUBTOTAL(109,Table6[Column4])</f>
        <v>0</v>
      </c>
      <c r="E52" s="25">
        <f>SUBTOTAL(109,Table6[Column5])</f>
        <v>0</v>
      </c>
      <c r="F52" s="25">
        <f>SUBTOTAL(109,Table6[Column6])</f>
        <v>0</v>
      </c>
      <c r="G52" s="25">
        <f>SUBTOTAL(109,Table6[Column7])</f>
        <v>0</v>
      </c>
      <c r="H52" s="25">
        <f>SUBTOTAL(109,Table6[Column8])</f>
        <v>0</v>
      </c>
      <c r="I52" s="25">
        <f>SUBTOTAL(109,Table6[Column9])</f>
        <v>0</v>
      </c>
      <c r="J52" s="25">
        <f>SUBTOTAL(109,Table6[Column10])</f>
        <v>0</v>
      </c>
      <c r="K52" s="25">
        <f>SUBTOTAL(109,Table6[Column11])</f>
        <v>0</v>
      </c>
      <c r="L52" s="25">
        <f>SUBTOTAL(109,Table6[Column12])</f>
        <v>0</v>
      </c>
      <c r="M52" s="25">
        <f>SUBTOTAL(109,Table6[Column13])</f>
        <v>0</v>
      </c>
      <c r="N52" s="26">
        <f>SUBTOTAL(109,Table6[Column14])</f>
        <v>0</v>
      </c>
    </row>
    <row r="53" spans="1:14" s="8" customFormat="1" ht="14.1" customHeight="1" thickBot="1" x14ac:dyDescent="0.25">
      <c r="A53" s="38" t="s">
        <v>8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</row>
    <row r="54" spans="1:14" s="5" customFormat="1" ht="14.1" customHeight="1" x14ac:dyDescent="0.2">
      <c r="A54" s="20" t="s">
        <v>62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2"/>
      <c r="M54" s="21"/>
      <c r="N54" s="22">
        <f>SUM(Table7[[#This Row],[Column2]:[Column13]])</f>
        <v>0</v>
      </c>
    </row>
    <row r="55" spans="1:14" s="5" customFormat="1" ht="14.1" customHeight="1" x14ac:dyDescent="0.2">
      <c r="A55" s="20" t="s">
        <v>29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2"/>
      <c r="M55" s="21"/>
      <c r="N55" s="22">
        <f>SUM(Table7[[#This Row],[Column2]:[Column13]])</f>
        <v>0</v>
      </c>
    </row>
    <row r="56" spans="1:14" s="5" customFormat="1" ht="14.1" customHeight="1" x14ac:dyDescent="0.2">
      <c r="A56" s="20" t="s">
        <v>7</v>
      </c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2"/>
      <c r="M56" s="21"/>
      <c r="N56" s="22">
        <f>SUM(Table7[[#This Row],[Column2]:[Column13]])</f>
        <v>0</v>
      </c>
    </row>
    <row r="57" spans="1:14" s="5" customFormat="1" ht="14.1" customHeight="1" x14ac:dyDescent="0.2">
      <c r="A57" s="20" t="s">
        <v>6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2"/>
      <c r="M57" s="21"/>
      <c r="N57" s="22"/>
    </row>
    <row r="58" spans="1:14" s="5" customFormat="1" ht="14.1" customHeight="1" x14ac:dyDescent="0.2">
      <c r="A58" s="20" t="s">
        <v>83</v>
      </c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2"/>
      <c r="M58" s="21"/>
      <c r="N58" s="22">
        <f>SUM(Table7[[#This Row],[Column2]:[Column13]])</f>
        <v>0</v>
      </c>
    </row>
    <row r="59" spans="1:14" s="5" customFormat="1" ht="14.1" customHeight="1" x14ac:dyDescent="0.2">
      <c r="A59" s="20" t="s">
        <v>84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2">
        <f>SUM(Table7[[#This Row],[Column2]:[Column13]])</f>
        <v>0</v>
      </c>
    </row>
    <row r="60" spans="1:14" s="5" customFormat="1" ht="14.1" customHeight="1" thickBot="1" x14ac:dyDescent="0.25">
      <c r="A60" s="27" t="s">
        <v>68</v>
      </c>
      <c r="B60" s="25">
        <f>SUBTOTAL(109,Table7[Column2])</f>
        <v>0</v>
      </c>
      <c r="C60" s="25">
        <f>SUBTOTAL(109,Table7[Column3])</f>
        <v>0</v>
      </c>
      <c r="D60" s="25">
        <f>SUBTOTAL(109,Table7[Column4])</f>
        <v>0</v>
      </c>
      <c r="E60" s="25">
        <f>SUBTOTAL(109,Table7[Column5])</f>
        <v>0</v>
      </c>
      <c r="F60" s="25">
        <f>SUBTOTAL(109,Table7[Column6])</f>
        <v>0</v>
      </c>
      <c r="G60" s="25">
        <f>SUBTOTAL(109,Table7[Column7])</f>
        <v>0</v>
      </c>
      <c r="H60" s="25">
        <f>SUBTOTAL(109,Table7[Column8])</f>
        <v>0</v>
      </c>
      <c r="I60" s="25">
        <f>SUBTOTAL(109,Table7[Column9])</f>
        <v>0</v>
      </c>
      <c r="J60" s="25">
        <f>SUBTOTAL(109,Table7[Column10])</f>
        <v>0</v>
      </c>
      <c r="K60" s="25">
        <f>SUBTOTAL(109,Table7[Column11])</f>
        <v>0</v>
      </c>
      <c r="L60" s="25">
        <f>SUBTOTAL(109,Table7[Column12])</f>
        <v>0</v>
      </c>
      <c r="M60" s="25">
        <f>SUBTOTAL(109,Table7[Column13])</f>
        <v>0</v>
      </c>
      <c r="N60" s="26">
        <f>SUBTOTAL(109,Table7[Column14])</f>
        <v>0</v>
      </c>
    </row>
    <row r="61" spans="1:14" s="8" customFormat="1" ht="14.1" customHeight="1" thickBot="1" x14ac:dyDescent="0.25">
      <c r="A61" s="38" t="s">
        <v>5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</row>
    <row r="62" spans="1:14" s="5" customFormat="1" ht="14.1" customHeight="1" x14ac:dyDescent="0.2">
      <c r="A62" s="20" t="s">
        <v>80</v>
      </c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2">
        <f>SUM(Table8[[#This Row],[Column2]:[Column13]])</f>
        <v>0</v>
      </c>
    </row>
    <row r="63" spans="1:14" s="5" customFormat="1" ht="14.1" customHeight="1" x14ac:dyDescent="0.2">
      <c r="A63" s="20" t="s">
        <v>81</v>
      </c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2">
        <f>SUM(Table8[[#This Row],[Column2]:[Column13]])</f>
        <v>0</v>
      </c>
    </row>
    <row r="64" spans="1:14" s="5" customFormat="1" ht="14.1" customHeight="1" x14ac:dyDescent="0.2">
      <c r="A64" s="20" t="s">
        <v>82</v>
      </c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2">
        <f>SUM(Table8[[#This Row],[Column2]:[Column13]])</f>
        <v>0</v>
      </c>
    </row>
    <row r="65" spans="1:14" s="5" customFormat="1" ht="14.1" customHeight="1" thickBot="1" x14ac:dyDescent="0.25">
      <c r="A65" s="27" t="s">
        <v>68</v>
      </c>
      <c r="B65" s="25">
        <f>SUBTOTAL(109,Table8[Column2])</f>
        <v>0</v>
      </c>
      <c r="C65" s="25">
        <f>SUBTOTAL(109,Table8[Column3])</f>
        <v>0</v>
      </c>
      <c r="D65" s="25">
        <f>SUBTOTAL(109,Table8[Column4])</f>
        <v>0</v>
      </c>
      <c r="E65" s="25">
        <f>SUBTOTAL(109,Table8[Column5])</f>
        <v>0</v>
      </c>
      <c r="F65" s="25">
        <f>SUBTOTAL(109,Table8[Column6])</f>
        <v>0</v>
      </c>
      <c r="G65" s="25">
        <f>SUBTOTAL(109,Table8[Column7])</f>
        <v>0</v>
      </c>
      <c r="H65" s="25">
        <f>SUBTOTAL(109,Table8[Column8])</f>
        <v>0</v>
      </c>
      <c r="I65" s="25">
        <f>SUBTOTAL(109,Table8[Column9])</f>
        <v>0</v>
      </c>
      <c r="J65" s="25">
        <f>SUBTOTAL(109,Table8[Column10])</f>
        <v>0</v>
      </c>
      <c r="K65" s="25">
        <f>SUBTOTAL(109,Table8[Column11])</f>
        <v>0</v>
      </c>
      <c r="L65" s="25">
        <f>SUBTOTAL(109,Table8[Column12])</f>
        <v>0</v>
      </c>
      <c r="M65" s="25">
        <f>SUBTOTAL(109,Table8[Column13])</f>
        <v>0</v>
      </c>
      <c r="N65" s="26">
        <f>SUBTOTAL(109,Table8[Column14])</f>
        <v>0</v>
      </c>
    </row>
    <row r="66" spans="1:14" s="8" customFormat="1" ht="14.1" customHeight="1" thickBot="1" x14ac:dyDescent="0.25">
      <c r="A66" s="38" t="s">
        <v>69</v>
      </c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</row>
    <row r="67" spans="1:14" s="5" customFormat="1" ht="14.1" customHeight="1" x14ac:dyDescent="0.2">
      <c r="A67" s="20" t="s">
        <v>70</v>
      </c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2">
        <f>SUM(Table9[[#This Row],[Column2]:[Column13]])</f>
        <v>0</v>
      </c>
    </row>
    <row r="68" spans="1:14" s="5" customFormat="1" ht="14.1" customHeight="1" x14ac:dyDescent="0.2">
      <c r="A68" s="20" t="s">
        <v>71</v>
      </c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2">
        <f>SUM(Table9[[#This Row],[Column2]:[Column13]])</f>
        <v>0</v>
      </c>
    </row>
    <row r="69" spans="1:14" s="5" customFormat="1" ht="14.1" customHeight="1" x14ac:dyDescent="0.2">
      <c r="A69" s="20" t="s">
        <v>64</v>
      </c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2">
        <f>SUM(Table9[[#This Row],[Column2]:[Column13]])</f>
        <v>0</v>
      </c>
    </row>
    <row r="70" spans="1:14" s="5" customFormat="1" ht="14.1" customHeight="1" x14ac:dyDescent="0.2">
      <c r="A70" s="20" t="s">
        <v>65</v>
      </c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2">
        <f>SUM(Table9[[#This Row],[Column2]:[Column13]])</f>
        <v>0</v>
      </c>
    </row>
    <row r="71" spans="1:14" s="5" customFormat="1" ht="14.1" customHeight="1" x14ac:dyDescent="0.2">
      <c r="A71" s="20" t="s">
        <v>66</v>
      </c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2">
        <f>SUM(Table9[[#This Row],[Column2]:[Column13]])</f>
        <v>0</v>
      </c>
    </row>
    <row r="72" spans="1:14" s="5" customFormat="1" ht="14.1" customHeight="1" x14ac:dyDescent="0.2">
      <c r="A72" s="20" t="s">
        <v>4</v>
      </c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2">
        <f>SUM(Table9[[#This Row],[Column2]:[Column13]])</f>
        <v>0</v>
      </c>
    </row>
    <row r="73" spans="1:14" s="5" customFormat="1" ht="14.1" customHeight="1" thickBot="1" x14ac:dyDescent="0.25">
      <c r="A73" s="27" t="s">
        <v>68</v>
      </c>
      <c r="B73" s="25">
        <f>SUBTOTAL(109,Table9[Column2])</f>
        <v>0</v>
      </c>
      <c r="C73" s="25">
        <f>SUBTOTAL(109,Table9[Column3])</f>
        <v>0</v>
      </c>
      <c r="D73" s="25">
        <f>SUBTOTAL(109,Table9[Column4])</f>
        <v>0</v>
      </c>
      <c r="E73" s="25">
        <f>SUBTOTAL(109,Table9[Column5])</f>
        <v>0</v>
      </c>
      <c r="F73" s="25">
        <f>SUBTOTAL(109,Table9[Column6])</f>
        <v>0</v>
      </c>
      <c r="G73" s="25">
        <f>SUBTOTAL(109,Table9[Column7])</f>
        <v>0</v>
      </c>
      <c r="H73" s="25">
        <f>SUBTOTAL(109,Table9[Column8])</f>
        <v>0</v>
      </c>
      <c r="I73" s="25">
        <f>SUBTOTAL(109,Table9[Column9])</f>
        <v>0</v>
      </c>
      <c r="J73" s="25">
        <f>SUBTOTAL(109,Table9[Column10])</f>
        <v>0</v>
      </c>
      <c r="K73" s="25">
        <f>SUBTOTAL(109,Table9[Column11])</f>
        <v>0</v>
      </c>
      <c r="L73" s="25">
        <f>SUBTOTAL(109,Table9[Column12])</f>
        <v>0</v>
      </c>
      <c r="M73" s="25">
        <f>SUBTOTAL(109,Table9[Column13])</f>
        <v>0</v>
      </c>
      <c r="N73" s="26">
        <f>SUBTOTAL(109,Table9[Column14])</f>
        <v>0</v>
      </c>
    </row>
    <row r="74" spans="1:14" s="8" customFormat="1" ht="14.1" customHeight="1" thickBot="1" x14ac:dyDescent="0.25">
      <c r="A74" s="38" t="s">
        <v>3</v>
      </c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</row>
    <row r="75" spans="1:14" s="5" customFormat="1" ht="14.1" customHeight="1" x14ac:dyDescent="0.2">
      <c r="A75" s="20" t="s">
        <v>2</v>
      </c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2">
        <f>SUM(Table10[[#This Row],[Column2]:[Column13]])</f>
        <v>0</v>
      </c>
    </row>
    <row r="76" spans="1:14" s="5" customFormat="1" ht="14.1" customHeight="1" x14ac:dyDescent="0.2">
      <c r="A76" s="20" t="s">
        <v>1</v>
      </c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2">
        <f>SUM(Table10[[#This Row],[Column2]:[Column13]])</f>
        <v>0</v>
      </c>
    </row>
    <row r="77" spans="1:14" s="5" customFormat="1" ht="14.1" customHeight="1" x14ac:dyDescent="0.2">
      <c r="A77" s="20" t="s">
        <v>67</v>
      </c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2">
        <f>SUM(Table10[[#This Row],[Column2]:[Column13]])</f>
        <v>0</v>
      </c>
    </row>
    <row r="78" spans="1:14" s="5" customFormat="1" ht="14.1" customHeight="1" x14ac:dyDescent="0.2">
      <c r="A78" s="20" t="s">
        <v>0</v>
      </c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2">
        <f>SUM(Table10[[#This Row],[Column2]:[Column13]])</f>
        <v>0</v>
      </c>
    </row>
    <row r="79" spans="1:14" s="5" customFormat="1" ht="14.1" customHeight="1" x14ac:dyDescent="0.2">
      <c r="A79" s="20" t="s">
        <v>77</v>
      </c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2">
        <f>SUM(Table10[[#This Row],[Column2]:[Column13]])</f>
        <v>0</v>
      </c>
    </row>
    <row r="80" spans="1:14" s="5" customFormat="1" ht="14.1" customHeight="1" thickBot="1" x14ac:dyDescent="0.25">
      <c r="A80" s="27" t="s">
        <v>68</v>
      </c>
      <c r="B80" s="25">
        <f>SUBTOTAL(109,Table10[Column2])</f>
        <v>0</v>
      </c>
      <c r="C80" s="25">
        <f>SUBTOTAL(109,Table10[Column3])</f>
        <v>0</v>
      </c>
      <c r="D80" s="25">
        <f>SUBTOTAL(109,Table10[Column4])</f>
        <v>0</v>
      </c>
      <c r="E80" s="25">
        <f>SUBTOTAL(109,Table10[Column5])</f>
        <v>0</v>
      </c>
      <c r="F80" s="25">
        <f>SUBTOTAL(109,Table10[Column6])</f>
        <v>0</v>
      </c>
      <c r="G80" s="25">
        <f>SUBTOTAL(109,Table10[Column7])</f>
        <v>0</v>
      </c>
      <c r="H80" s="25">
        <f>SUBTOTAL(109,Table10[Column8])</f>
        <v>0</v>
      </c>
      <c r="I80" s="25">
        <f>SUBTOTAL(109,Table10[Column9])</f>
        <v>0</v>
      </c>
      <c r="J80" s="25">
        <f>SUBTOTAL(109,Table10[Column10])</f>
        <v>0</v>
      </c>
      <c r="K80" s="25">
        <f>SUBTOTAL(109,Table10[Column11])</f>
        <v>0</v>
      </c>
      <c r="L80" s="25">
        <f>SUBTOTAL(109,Table10[Column12])</f>
        <v>0</v>
      </c>
      <c r="M80" s="25">
        <f>SUBTOTAL(109,Table10[Column13])</f>
        <v>0</v>
      </c>
      <c r="N80" s="25">
        <f>SUBTOTAL(109,Table10[Column14])</f>
        <v>0</v>
      </c>
    </row>
    <row r="81" spans="1:15" s="8" customFormat="1" ht="14.1" customHeight="1" thickBot="1" x14ac:dyDescent="0.25">
      <c r="A81" s="38" t="s">
        <v>72</v>
      </c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</row>
    <row r="82" spans="1:15" s="5" customFormat="1" ht="14.1" customHeight="1" x14ac:dyDescent="0.2">
      <c r="A82" s="20" t="s">
        <v>78</v>
      </c>
      <c r="B82" s="21">
        <v>0</v>
      </c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2">
        <f>SUM(Table11[[#This Row],[Column2]:[Column13]])</f>
        <v>0</v>
      </c>
    </row>
    <row r="83" spans="1:15" s="5" customFormat="1" ht="14.1" customHeight="1" x14ac:dyDescent="0.2">
      <c r="A83" s="20" t="s">
        <v>31</v>
      </c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2">
        <f>SUM(Table11[[#This Row],[Column2]:[Column13]])</f>
        <v>0</v>
      </c>
    </row>
    <row r="84" spans="1:15" s="5" customFormat="1" ht="14.1" customHeight="1" x14ac:dyDescent="0.2">
      <c r="A84" s="20" t="s">
        <v>76</v>
      </c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2">
        <f>SUM(Table11[[#This Row],[Column2]:[Column13]])</f>
        <v>0</v>
      </c>
    </row>
    <row r="85" spans="1:15" s="5" customFormat="1" ht="14.1" customHeight="1" x14ac:dyDescent="0.2">
      <c r="A85" s="20" t="s">
        <v>73</v>
      </c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2">
        <f>SUM(Table11[[#This Row],[Column2]:[Column13]])</f>
        <v>0</v>
      </c>
    </row>
    <row r="86" spans="1:15" s="5" customFormat="1" ht="14.1" customHeight="1" thickBot="1" x14ac:dyDescent="0.25">
      <c r="A86" s="27" t="s">
        <v>68</v>
      </c>
      <c r="B86" s="25">
        <f>SUBTOTAL(109,Table11[Column2])</f>
        <v>0</v>
      </c>
      <c r="C86" s="25">
        <f>SUBTOTAL(109,Table11[Column3])</f>
        <v>0</v>
      </c>
      <c r="D86" s="25">
        <f>SUBTOTAL(109,Table11[Column4])</f>
        <v>0</v>
      </c>
      <c r="E86" s="25">
        <f>SUBTOTAL(109,Table11[Column5])</f>
        <v>0</v>
      </c>
      <c r="F86" s="25">
        <f>SUBTOTAL(109,Table11[Column6])</f>
        <v>0</v>
      </c>
      <c r="G86" s="25">
        <f>SUBTOTAL(109,Table11[Column7])</f>
        <v>0</v>
      </c>
      <c r="H86" s="25">
        <f>SUBTOTAL(109,Table11[Column8])</f>
        <v>0</v>
      </c>
      <c r="I86" s="25">
        <f>SUBTOTAL(109,Table11[Column9])</f>
        <v>0</v>
      </c>
      <c r="J86" s="25">
        <f>SUBTOTAL(109,Table11[Column10])</f>
        <v>0</v>
      </c>
      <c r="K86" s="25">
        <f>SUBTOTAL(109,Table11[Column11])</f>
        <v>0</v>
      </c>
      <c r="L86" s="25">
        <f>SUBTOTAL(109,Table11[Column12])</f>
        <v>0</v>
      </c>
      <c r="M86" s="25">
        <f>SUBTOTAL(109,Table11[Column13])</f>
        <v>0</v>
      </c>
      <c r="N86" s="25">
        <f>SUBTOTAL(109,Table11[Column14])</f>
        <v>0</v>
      </c>
    </row>
    <row r="87" spans="1:15" s="8" customFormat="1" ht="14.1" customHeight="1" thickBot="1" x14ac:dyDescent="0.25">
      <c r="A87" s="38" t="s">
        <v>75</v>
      </c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</row>
    <row r="88" spans="1:15" s="5" customFormat="1" ht="14.1" customHeight="1" x14ac:dyDescent="0.2">
      <c r="A88" s="20" t="s">
        <v>33</v>
      </c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2">
        <f>SUM(Table12[[Column2]:[Column13]])</f>
        <v>0</v>
      </c>
    </row>
    <row r="89" spans="1:15" s="5" customFormat="1" ht="14.1" customHeight="1" x14ac:dyDescent="0.2">
      <c r="A89" s="23" t="s">
        <v>74</v>
      </c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2">
        <f>SUM(Table12[[Column2]:[Column13]])</f>
        <v>0</v>
      </c>
    </row>
    <row r="90" spans="1:15" s="3" customFormat="1" ht="14.1" customHeight="1" x14ac:dyDescent="0.2">
      <c r="A90" s="27" t="s">
        <v>68</v>
      </c>
      <c r="B90" s="25">
        <f>SUBTOTAL(109,Table12[Column2])</f>
        <v>0</v>
      </c>
      <c r="C90" s="25">
        <f>SUBTOTAL(109,Table12[Column3])</f>
        <v>0</v>
      </c>
      <c r="D90" s="25">
        <f>SUBTOTAL(109,Table12[Column4])</f>
        <v>0</v>
      </c>
      <c r="E90" s="25">
        <f>SUBTOTAL(109,Table12[Column5])</f>
        <v>0</v>
      </c>
      <c r="F90" s="25">
        <f>SUBTOTAL(109,Table12[Column6])</f>
        <v>0</v>
      </c>
      <c r="G90" s="25">
        <f>SUBTOTAL(109,Table12[Column7])</f>
        <v>0</v>
      </c>
      <c r="H90" s="25">
        <f>SUBTOTAL(109,Table12[Column8])</f>
        <v>0</v>
      </c>
      <c r="I90" s="25">
        <f>SUBTOTAL(109,Table12[Column9])</f>
        <v>0</v>
      </c>
      <c r="J90" s="25">
        <f>SUBTOTAL(109,Table12[Column10])</f>
        <v>0</v>
      </c>
      <c r="K90" s="25">
        <f>SUBTOTAL(109,Table12[Column11])</f>
        <v>0</v>
      </c>
      <c r="L90" s="25">
        <f>SUBTOTAL(109,Table12[Column12])</f>
        <v>0</v>
      </c>
      <c r="M90" s="25">
        <f>SUBTOTAL(109,Table12[Column13])</f>
        <v>0</v>
      </c>
      <c r="N90" s="26">
        <f>SUBTOTAL(109,Table12[Column14])</f>
        <v>0</v>
      </c>
    </row>
    <row r="91" spans="1:15" ht="14.1" customHeight="1" x14ac:dyDescent="0.2">
      <c r="O91" s="6"/>
    </row>
  </sheetData>
  <mergeCells count="14">
    <mergeCell ref="A87:N87"/>
    <mergeCell ref="A74:N74"/>
    <mergeCell ref="A61:N61"/>
    <mergeCell ref="A53:N53"/>
    <mergeCell ref="A66:N66"/>
    <mergeCell ref="A12:N12"/>
    <mergeCell ref="A81:N81"/>
    <mergeCell ref="A23:N23"/>
    <mergeCell ref="A32:N32"/>
    <mergeCell ref="A1:N1"/>
    <mergeCell ref="A5:N5"/>
    <mergeCell ref="A41:N41"/>
    <mergeCell ref="A46:N46"/>
    <mergeCell ref="A11:N11"/>
  </mergeCells>
  <phoneticPr fontId="0" type="noConversion"/>
  <conditionalFormatting sqref="B4:N4">
    <cfRule type="iconSet" priority="1">
      <iconSet iconSet="3Arrows">
        <cfvo type="percentile" val="0"/>
        <cfvo type="num" val="0"/>
        <cfvo type="num" val="1"/>
      </iconSet>
    </cfRule>
  </conditionalFormatting>
  <printOptions horizontalCentered="1"/>
  <pageMargins left="0.5" right="0.5" top="0.75" bottom="0.75" header="0.5" footer="0.5"/>
  <pageSetup scale="95" fitToHeight="0" orientation="landscape" horizontalDpi="200" verticalDpi="200" r:id="rId1"/>
  <headerFooter alignWithMargins="0">
    <oddFooter>Page &amp;P</oddFooter>
  </headerFooter>
  <ignoredErrors>
    <ignoredError sqref="N13:N14" unlockedFormula="1"/>
    <ignoredError sqref="N33 N54 N67 N75 N82 N24" calculatedColumn="1"/>
  </ignoredErrors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D49F6E8E-C6A0-4A0E-BBE2-922A6B0F34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budget</vt:lpstr>
      <vt:lpstr>'Personal budget'!Print_Titles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Personal budget</dc:title>
  <dc:creator/>
  <cp:lastModifiedBy/>
  <dcterms:created xsi:type="dcterms:W3CDTF">2015-10-27T12:49:58Z</dcterms:created>
  <dcterms:modified xsi:type="dcterms:W3CDTF">2015-10-27T13:37:41Z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TC101885149990</vt:lpwstr>
  </property>
</Properties>
</file>