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2075"/>
  </bookViews>
  <sheets>
    <sheet name="Predicted Probability" sheetId="4" r:id="rId1"/>
    <sheet name="Line w Dbl Axis" sheetId="6" r:id="rId2"/>
  </sheets>
  <definedNames>
    <definedName name="_4WORD_M_001_07">#N/A</definedName>
    <definedName name="_4WORD_O_005_L_">#N/A</definedName>
  </definedNames>
  <calcPr calcId="145621"/>
</workbook>
</file>

<file path=xl/calcChain.xml><?xml version="1.0" encoding="utf-8"?>
<calcChain xmlns="http://schemas.openxmlformats.org/spreadsheetml/2006/main">
  <c r="C3" i="6" l="1"/>
  <c r="D3" i="6" s="1"/>
  <c r="E3" i="6" s="1"/>
  <c r="F3" i="6" s="1"/>
  <c r="G3" i="6" s="1"/>
  <c r="H3" i="6" s="1"/>
  <c r="I3" i="6" s="1"/>
  <c r="C4" i="6"/>
  <c r="D4" i="6"/>
  <c r="E4" i="6" s="1"/>
  <c r="F4" i="6" s="1"/>
  <c r="G4" i="6" s="1"/>
  <c r="H4" i="6" s="1"/>
  <c r="I4" i="6" s="1"/>
  <c r="B5" i="6"/>
  <c r="C5" i="6"/>
  <c r="D5" i="6"/>
  <c r="E5" i="6"/>
  <c r="F5" i="6"/>
  <c r="G5" i="6"/>
  <c r="H5" i="6"/>
  <c r="I5" i="6"/>
  <c r="J5" i="6"/>
  <c r="K5" i="6"/>
  <c r="L5" i="6"/>
  <c r="V17" i="4" l="1"/>
  <c r="V23" i="4"/>
  <c r="V24" i="4"/>
  <c r="V25" i="4"/>
  <c r="V26" i="4"/>
  <c r="V27" i="4"/>
  <c r="V28" i="4"/>
  <c r="V29" i="4"/>
  <c r="U23" i="4"/>
  <c r="U24" i="4"/>
  <c r="U25" i="4"/>
  <c r="U26" i="4"/>
  <c r="U27" i="4"/>
  <c r="U28" i="4"/>
  <c r="U29" i="4"/>
  <c r="U22" i="4"/>
  <c r="V21" i="4"/>
  <c r="U20" i="4"/>
  <c r="U19" i="4"/>
  <c r="V18" i="4"/>
  <c r="U17" i="4"/>
  <c r="V16" i="4"/>
  <c r="U15" i="4"/>
  <c r="V14" i="4"/>
  <c r="U21" i="4" l="1"/>
  <c r="U18" i="4"/>
  <c r="V20" i="4"/>
  <c r="V15" i="4"/>
  <c r="U16" i="4"/>
  <c r="U14" i="4"/>
  <c r="V22" i="4"/>
  <c r="V19" i="4"/>
</calcChain>
</file>

<file path=xl/sharedStrings.xml><?xml version="1.0" encoding="utf-8"?>
<sst xmlns="http://schemas.openxmlformats.org/spreadsheetml/2006/main" count="55" uniqueCount="40">
  <si>
    <t>Black</t>
  </si>
  <si>
    <t>Logistic Regression Predicting Ever Marrying</t>
  </si>
  <si>
    <t>Constant</t>
  </si>
  <si>
    <t>Coef.</t>
  </si>
  <si>
    <t>SE</t>
  </si>
  <si>
    <t>***</t>
  </si>
  <si>
    <t>Model 2</t>
  </si>
  <si>
    <t>Parity</t>
  </si>
  <si>
    <t>Black X Parity</t>
  </si>
  <si>
    <t>E of Black</t>
  </si>
  <si>
    <t>E of Parity</t>
  </si>
  <si>
    <t>E of Int.</t>
  </si>
  <si>
    <t>Black Women</t>
  </si>
  <si>
    <t>White Women</t>
  </si>
  <si>
    <r>
      <t xml:space="preserve">Model 1
</t>
    </r>
    <r>
      <rPr>
        <sz val="11"/>
        <color theme="1"/>
        <rFont val="Calibri"/>
        <family val="2"/>
        <scheme val="minor"/>
      </rPr>
      <t>(Zero-Order)</t>
    </r>
  </si>
  <si>
    <r>
      <t xml:space="preserve">Model 3
</t>
    </r>
    <r>
      <rPr>
        <sz val="11"/>
        <color theme="1"/>
        <rFont val="Calibri"/>
        <family val="2"/>
        <scheme val="minor"/>
      </rPr>
      <t>(Full)</t>
    </r>
  </si>
  <si>
    <t>Predicticted Probablities of Ever Marrying</t>
  </si>
  <si>
    <t>HMI Spending</t>
  </si>
  <si>
    <t>Divorce Rate</t>
  </si>
  <si>
    <t>Marriage Rate</t>
  </si>
  <si>
    <t>#4</t>
  </si>
  <si>
    <t>#3</t>
  </si>
  <si>
    <t>#2</t>
  </si>
  <si>
    <t>#1</t>
  </si>
  <si>
    <t>Data:</t>
  </si>
  <si>
    <t>Subpop:</t>
  </si>
  <si>
    <t>White and Black women, only</t>
  </si>
  <si>
    <t>Black:</t>
  </si>
  <si>
    <t>A dummy variable</t>
  </si>
  <si>
    <t>Parity:</t>
  </si>
  <si>
    <t>Indicates number of live births, range 0-15</t>
  </si>
  <si>
    <t>Full model:</t>
  </si>
  <si>
    <t>Black women:</t>
  </si>
  <si>
    <t>White women:</t>
  </si>
  <si>
    <t>Equations for computing predicted probabilities of ever marrying by race:</t>
  </si>
  <si>
    <r>
      <t>E(Y) = β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 xml:space="preserve"> + δ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Black + β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Parity + ϒ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Black*Parity
</t>
    </r>
  </si>
  <si>
    <r>
      <t>E(Y) = β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+ δ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β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Parity + ϒ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*Parity</t>
    </r>
  </si>
  <si>
    <r>
      <t>E(Y) = β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+ β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Parity</t>
    </r>
  </si>
  <si>
    <t>NSFG Female Respondents, 2006-2010</t>
  </si>
  <si>
    <t>Annual HMI Spending and Marriage &amp; Divorce Rates, 2000 - 2010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</si>
</sst>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&quot;$&quot;#,##0"/>
    <numFmt numFmtId="166" formatCode="0.0"/>
  </numFmts>
  <fonts count="1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Alignment="1">
      <alignment horizontal="left"/>
    </xf>
    <xf numFmtId="164" fontId="0" fillId="0" borderId="0" xfId="0" applyNumberFormat="1" applyFont="1"/>
    <xf numFmtId="1" fontId="0" fillId="0" borderId="0" xfId="0" applyNumberFormat="1" applyFont="1"/>
    <xf numFmtId="0" fontId="0" fillId="0" borderId="1" xfId="0" applyFont="1" applyBorder="1" applyAlignment="1">
      <alignment horizontal="left"/>
    </xf>
    <xf numFmtId="164" fontId="0" fillId="0" borderId="1" xfId="0" applyNumberFormat="1" applyFont="1" applyBorder="1"/>
    <xf numFmtId="164" fontId="0" fillId="0" borderId="0" xfId="0" applyNumberFormat="1" applyFont="1" applyBorder="1"/>
    <xf numFmtId="0" fontId="0" fillId="0" borderId="0" xfId="0" applyFont="1" applyAlignment="1">
      <alignment horizontal="right"/>
    </xf>
    <xf numFmtId="0" fontId="1" fillId="0" borderId="1" xfId="0" applyFont="1" applyBorder="1"/>
    <xf numFmtId="0" fontId="0" fillId="0" borderId="0" xfId="0" applyFont="1" applyAlignment="1">
      <alignment vertical="top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6" fontId="0" fillId="0" borderId="0" xfId="0" applyNumberFormat="1"/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9" fillId="0" borderId="0" xfId="0" applyFont="1"/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Effect</a:t>
            </a:r>
            <a:r>
              <a:rPr lang="en-US" sz="1100" baseline="0"/>
              <a:t> of Parity on Ever Marrying for Black and White Women</a:t>
            </a:r>
            <a:endParaRPr lang="en-US" sz="11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'Predicted Probability'!$U$13</c:f>
              <c:strCache>
                <c:ptCount val="1"/>
                <c:pt idx="0">
                  <c:v>Black Women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'Predicted Probability'!$S$14:$S$29</c:f>
              <c:numCache>
                <c:formatCode>0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cat>
          <c:val>
            <c:numRef>
              <c:f>'Predicted Probability'!$U$14:$U$29</c:f>
              <c:numCache>
                <c:formatCode>0.000</c:formatCode>
                <c:ptCount val="16"/>
                <c:pt idx="0">
                  <c:v>-1.3350536</c:v>
                </c:pt>
                <c:pt idx="1">
                  <c:v>-0.80147889999999999</c:v>
                </c:pt>
                <c:pt idx="2">
                  <c:v>-0.26790420000000004</c:v>
                </c:pt>
                <c:pt idx="3">
                  <c:v>0.2656704999999997</c:v>
                </c:pt>
                <c:pt idx="4">
                  <c:v>0.79924519999999966</c:v>
                </c:pt>
                <c:pt idx="5">
                  <c:v>1.3328198999999996</c:v>
                </c:pt>
                <c:pt idx="6">
                  <c:v>1.8663945999999996</c:v>
                </c:pt>
                <c:pt idx="7">
                  <c:v>2.3999692999999995</c:v>
                </c:pt>
                <c:pt idx="8">
                  <c:v>2.9335439999999995</c:v>
                </c:pt>
                <c:pt idx="9">
                  <c:v>3.4671187000000003</c:v>
                </c:pt>
                <c:pt idx="10">
                  <c:v>4.0006933999999994</c:v>
                </c:pt>
                <c:pt idx="11">
                  <c:v>4.5342681000000002</c:v>
                </c:pt>
                <c:pt idx="12">
                  <c:v>5.0678428000000011</c:v>
                </c:pt>
                <c:pt idx="13">
                  <c:v>5.6014175000000019</c:v>
                </c:pt>
                <c:pt idx="14">
                  <c:v>6.134992200000001</c:v>
                </c:pt>
                <c:pt idx="15">
                  <c:v>6.6685669000000019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'Predicted Probability'!$V$13</c:f>
              <c:strCache>
                <c:ptCount val="1"/>
                <c:pt idx="0">
                  <c:v>White Women</c:v>
                </c:pt>
              </c:strCache>
            </c:strRef>
          </c:tx>
          <c:spPr>
            <a:ln cmpd="sng">
              <a:solidFill>
                <a:schemeClr val="tx1"/>
              </a:solidFill>
              <a:prstDash val="lgDashDot"/>
            </a:ln>
          </c:spPr>
          <c:marker>
            <c:symbol val="none"/>
          </c:marker>
          <c:cat>
            <c:numRef>
              <c:f>'Predicted Probability'!$S$14:$S$29</c:f>
              <c:numCache>
                <c:formatCode>0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cat>
          <c:val>
            <c:numRef>
              <c:f>'Predicted Probability'!$V$14:$V$29</c:f>
              <c:numCache>
                <c:formatCode>0.000</c:formatCode>
                <c:ptCount val="16"/>
                <c:pt idx="0">
                  <c:v>-0.86520980000000003</c:v>
                </c:pt>
                <c:pt idx="1">
                  <c:v>0.59369919999999998</c:v>
                </c:pt>
                <c:pt idx="2">
                  <c:v>2.0526081999999999</c:v>
                </c:pt>
                <c:pt idx="3">
                  <c:v>3.5115171999999997</c:v>
                </c:pt>
                <c:pt idx="4">
                  <c:v>4.9704262000000003</c:v>
                </c:pt>
                <c:pt idx="5">
                  <c:v>6.4293352000000006</c:v>
                </c:pt>
                <c:pt idx="6">
                  <c:v>7.8882441999999999</c:v>
                </c:pt>
                <c:pt idx="7">
                  <c:v>9.3471531999999993</c:v>
                </c:pt>
                <c:pt idx="8">
                  <c:v>10.8060622</c:v>
                </c:pt>
                <c:pt idx="9">
                  <c:v>12.2649712</c:v>
                </c:pt>
                <c:pt idx="10">
                  <c:v>13.7238802</c:v>
                </c:pt>
                <c:pt idx="11">
                  <c:v>15.1827892</c:v>
                </c:pt>
                <c:pt idx="12">
                  <c:v>16.6416982</c:v>
                </c:pt>
                <c:pt idx="13">
                  <c:v>18.100607200000002</c:v>
                </c:pt>
                <c:pt idx="14">
                  <c:v>19.559516200000001</c:v>
                </c:pt>
                <c:pt idx="15">
                  <c:v>21.018425200000003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40064"/>
        <c:axId val="64842368"/>
      </c:lineChart>
      <c:catAx>
        <c:axId val="64840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Parity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out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64842368"/>
        <c:crosses val="autoZero"/>
        <c:auto val="1"/>
        <c:lblAlgn val="ctr"/>
        <c:lblOffset val="100"/>
        <c:noMultiLvlLbl val="0"/>
      </c:catAx>
      <c:valAx>
        <c:axId val="64842368"/>
        <c:scaling>
          <c:orientation val="minMax"/>
          <c:max val="25"/>
          <c:min val="-10"/>
        </c:scaling>
        <c:delete val="0"/>
        <c:axPos val="l"/>
        <c:majorGridlines/>
        <c:numFmt formatCode="0" sourceLinked="0"/>
        <c:majorTickMark val="in"/>
        <c:minorTickMark val="in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64840064"/>
        <c:crosses val="autoZero"/>
        <c:crossBetween val="between"/>
        <c:majorUnit val="5"/>
        <c:minorUnit val="2"/>
      </c:valAx>
    </c:plotArea>
    <c:legend>
      <c:legendPos val="t"/>
      <c:layout/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Annual HMI Spending and Marriage &amp; Divorce Rates, 2000 - 2010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'Line w Dbl Axis'!$A$3</c:f>
              <c:strCache>
                <c:ptCount val="1"/>
                <c:pt idx="0">
                  <c:v>Marriage Rate</c:v>
                </c:pt>
              </c:strCache>
            </c:strRef>
          </c:tx>
          <c:spPr>
            <a:ln>
              <a:solidFill>
                <a:srgbClr val="007A99"/>
              </a:solidFill>
            </a:ln>
          </c:spPr>
          <c:marker>
            <c:symbol val="diamond"/>
            <c:size val="8"/>
            <c:spPr>
              <a:solidFill>
                <a:srgbClr val="007A99"/>
              </a:solidFill>
              <a:ln>
                <a:solidFill>
                  <a:srgbClr val="007A99"/>
                </a:solidFill>
              </a:ln>
            </c:spPr>
          </c:marker>
          <c:dPt>
            <c:idx val="0"/>
            <c:bubble3D val="0"/>
          </c:dPt>
          <c:dPt>
            <c:idx val="1"/>
            <c:marker>
              <c:symbol val="none"/>
            </c:marker>
            <c:bubble3D val="0"/>
            <c:spPr>
              <a:ln w="15875">
                <a:solidFill>
                  <a:schemeClr val="tx1"/>
                </a:solidFill>
                <a:prstDash val="dash"/>
              </a:ln>
            </c:spPr>
          </c:dPt>
          <c:dPt>
            <c:idx val="2"/>
            <c:marker>
              <c:symbol val="none"/>
            </c:marker>
            <c:bubble3D val="0"/>
            <c:spPr>
              <a:ln w="15875">
                <a:solidFill>
                  <a:schemeClr val="tx1"/>
                </a:solidFill>
                <a:prstDash val="dash"/>
              </a:ln>
            </c:spPr>
          </c:dPt>
          <c:dPt>
            <c:idx val="3"/>
            <c:marker>
              <c:symbol val="none"/>
            </c:marker>
            <c:bubble3D val="0"/>
            <c:spPr>
              <a:ln w="15875">
                <a:solidFill>
                  <a:schemeClr val="tx1"/>
                </a:solidFill>
                <a:prstDash val="dash"/>
              </a:ln>
            </c:spPr>
          </c:dPt>
          <c:dPt>
            <c:idx val="4"/>
            <c:marker>
              <c:symbol val="none"/>
            </c:marker>
            <c:bubble3D val="0"/>
            <c:spPr>
              <a:ln w="15875">
                <a:solidFill>
                  <a:schemeClr val="tx1"/>
                </a:solidFill>
                <a:prstDash val="dash"/>
              </a:ln>
            </c:spPr>
          </c:dPt>
          <c:dPt>
            <c:idx val="5"/>
            <c:marker>
              <c:symbol val="none"/>
            </c:marker>
            <c:bubble3D val="0"/>
            <c:spPr>
              <a:ln w="15875">
                <a:solidFill>
                  <a:schemeClr val="tx1"/>
                </a:solidFill>
                <a:prstDash val="dash"/>
              </a:ln>
            </c:spPr>
          </c:dPt>
          <c:dPt>
            <c:idx val="6"/>
            <c:marker>
              <c:symbol val="none"/>
            </c:marker>
            <c:bubble3D val="0"/>
            <c:spPr>
              <a:ln w="15875">
                <a:solidFill>
                  <a:schemeClr val="tx1"/>
                </a:solidFill>
                <a:prstDash val="dash"/>
              </a:ln>
            </c:spPr>
          </c:dPt>
          <c:dPt>
            <c:idx val="7"/>
            <c:marker>
              <c:symbol val="none"/>
            </c:marker>
            <c:bubble3D val="0"/>
            <c:spPr>
              <a:ln w="15875">
                <a:solidFill>
                  <a:schemeClr val="tx1"/>
                </a:solidFill>
                <a:prstDash val="dash"/>
              </a:ln>
            </c:spPr>
          </c:dPt>
          <c:dPt>
            <c:idx val="8"/>
            <c:bubble3D val="0"/>
            <c:spPr>
              <a:ln w="15875">
                <a:solidFill>
                  <a:schemeClr val="tx1"/>
                </a:solidFill>
                <a:prstDash val="dash"/>
              </a:ln>
            </c:spPr>
          </c:dPt>
          <c:dPt>
            <c:idx val="9"/>
            <c:bubble3D val="0"/>
            <c:spPr>
              <a:ln w="19050">
                <a:solidFill>
                  <a:srgbClr val="007A99"/>
                </a:solidFill>
              </a:ln>
            </c:spPr>
          </c:dPt>
          <c:dPt>
            <c:idx val="10"/>
            <c:bubble3D val="0"/>
            <c:spPr>
              <a:ln w="19050">
                <a:solidFill>
                  <a:srgbClr val="007A99"/>
                </a:solidFill>
              </a:ln>
            </c:spPr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'Line w Dbl Axis'!$B$2:$L$2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'Line w Dbl Axis'!$B$3:$L$3</c:f>
              <c:numCache>
                <c:formatCode>0.0</c:formatCode>
                <c:ptCount val="11"/>
                <c:pt idx="0">
                  <c:v>46.1</c:v>
                </c:pt>
                <c:pt idx="1">
                  <c:v>45.024999999999999</c:v>
                </c:pt>
                <c:pt idx="2">
                  <c:v>43.949999999999996</c:v>
                </c:pt>
                <c:pt idx="3">
                  <c:v>42.874999999999993</c:v>
                </c:pt>
                <c:pt idx="4">
                  <c:v>41.79999999999999</c:v>
                </c:pt>
                <c:pt idx="5">
                  <c:v>40.724999999999987</c:v>
                </c:pt>
                <c:pt idx="6">
                  <c:v>39.649999999999984</c:v>
                </c:pt>
                <c:pt idx="7">
                  <c:v>38.574999999999982</c:v>
                </c:pt>
                <c:pt idx="8">
                  <c:v>37.5</c:v>
                </c:pt>
                <c:pt idx="9">
                  <c:v>36.4</c:v>
                </c:pt>
                <c:pt idx="10">
                  <c:v>33.9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'Line w Dbl Axis'!$A$4</c:f>
              <c:strCache>
                <c:ptCount val="1"/>
                <c:pt idx="0">
                  <c:v>Divorce Rate</c:v>
                </c:pt>
              </c:strCache>
            </c:strRef>
          </c:tx>
          <c:spPr>
            <a:ln w="19050">
              <a:solidFill>
                <a:srgbClr val="A29A6B"/>
              </a:solidFill>
            </a:ln>
          </c:spPr>
          <c:marker>
            <c:symbol val="diamond"/>
            <c:size val="8"/>
            <c:spPr>
              <a:solidFill>
                <a:srgbClr val="A29A6B"/>
              </a:solidFill>
              <a:ln>
                <a:solidFill>
                  <a:srgbClr val="A29A6B"/>
                </a:solidFill>
              </a:ln>
            </c:spPr>
          </c:marker>
          <c:dPt>
            <c:idx val="1"/>
            <c:marker>
              <c:symbol val="none"/>
            </c:marker>
            <c:bubble3D val="0"/>
            <c:spPr>
              <a:ln w="15875">
                <a:solidFill>
                  <a:schemeClr val="tx1"/>
                </a:solidFill>
                <a:prstDash val="dash"/>
              </a:ln>
            </c:spPr>
          </c:dPt>
          <c:dPt>
            <c:idx val="2"/>
            <c:marker>
              <c:symbol val="none"/>
            </c:marker>
            <c:bubble3D val="0"/>
            <c:spPr>
              <a:ln w="15875">
                <a:solidFill>
                  <a:schemeClr val="tx1"/>
                </a:solidFill>
                <a:prstDash val="dash"/>
              </a:ln>
            </c:spPr>
          </c:dPt>
          <c:dPt>
            <c:idx val="3"/>
            <c:marker>
              <c:symbol val="none"/>
            </c:marker>
            <c:bubble3D val="0"/>
            <c:spPr>
              <a:ln w="15875">
                <a:solidFill>
                  <a:schemeClr val="tx1"/>
                </a:solidFill>
                <a:prstDash val="dash"/>
              </a:ln>
            </c:spPr>
          </c:dPt>
          <c:dPt>
            <c:idx val="4"/>
            <c:marker>
              <c:symbol val="none"/>
            </c:marker>
            <c:bubble3D val="0"/>
            <c:spPr>
              <a:ln w="15875">
                <a:solidFill>
                  <a:schemeClr val="tx1"/>
                </a:solidFill>
                <a:prstDash val="dash"/>
              </a:ln>
            </c:spPr>
          </c:dPt>
          <c:dPt>
            <c:idx val="5"/>
            <c:marker>
              <c:symbol val="none"/>
            </c:marker>
            <c:bubble3D val="0"/>
            <c:spPr>
              <a:ln w="15875">
                <a:solidFill>
                  <a:schemeClr val="tx1"/>
                </a:solidFill>
                <a:prstDash val="dash"/>
              </a:ln>
            </c:spPr>
          </c:dPt>
          <c:dPt>
            <c:idx val="6"/>
            <c:marker>
              <c:symbol val="none"/>
            </c:marker>
            <c:bubble3D val="0"/>
            <c:spPr>
              <a:ln w="15875">
                <a:solidFill>
                  <a:schemeClr val="tx1"/>
                </a:solidFill>
                <a:prstDash val="dash"/>
              </a:ln>
            </c:spPr>
          </c:dPt>
          <c:dPt>
            <c:idx val="7"/>
            <c:marker>
              <c:symbol val="none"/>
            </c:marker>
            <c:bubble3D val="0"/>
            <c:spPr>
              <a:ln w="15875">
                <a:solidFill>
                  <a:schemeClr val="tx1"/>
                </a:solidFill>
                <a:prstDash val="dash"/>
              </a:ln>
            </c:spPr>
          </c:dPt>
          <c:dPt>
            <c:idx val="8"/>
            <c:bubble3D val="0"/>
            <c:spPr>
              <a:ln w="15875">
                <a:solidFill>
                  <a:schemeClr val="tx1"/>
                </a:solidFill>
                <a:prstDash val="dash"/>
              </a:ln>
            </c:spPr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'Line w Dbl Axis'!$B$2:$L$2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'Line w Dbl Axis'!$B$4:$L$4</c:f>
              <c:numCache>
                <c:formatCode>0.0</c:formatCode>
                <c:ptCount val="11"/>
                <c:pt idx="0">
                  <c:v>18.37</c:v>
                </c:pt>
                <c:pt idx="1">
                  <c:v>18.495000000000001</c:v>
                </c:pt>
                <c:pt idx="2">
                  <c:v>18.62</c:v>
                </c:pt>
                <c:pt idx="3">
                  <c:v>18.745000000000001</c:v>
                </c:pt>
                <c:pt idx="4">
                  <c:v>18.87</c:v>
                </c:pt>
                <c:pt idx="5">
                  <c:v>18.995000000000001</c:v>
                </c:pt>
                <c:pt idx="6">
                  <c:v>19.12</c:v>
                </c:pt>
                <c:pt idx="7">
                  <c:v>19.245000000000001</c:v>
                </c:pt>
                <c:pt idx="8">
                  <c:v>19.399999999999999</c:v>
                </c:pt>
                <c:pt idx="9">
                  <c:v>18</c:v>
                </c:pt>
                <c:pt idx="10">
                  <c:v>18.399999999999999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01056"/>
        <c:axId val="118302592"/>
      </c:lineChart>
      <c:lineChart>
        <c:grouping val="standard"/>
        <c:varyColors val="0"/>
        <c:ser>
          <c:idx val="2"/>
          <c:order val="2"/>
          <c:tx>
            <c:strRef>
              <c:f>'Line w Dbl Axis'!$A$5</c:f>
              <c:strCache>
                <c:ptCount val="1"/>
                <c:pt idx="0">
                  <c:v>HMI Spending</c:v>
                </c:pt>
              </c:strCache>
            </c:strRef>
          </c:tx>
          <c:spPr>
            <a:ln w="19050">
              <a:solidFill>
                <a:srgbClr val="85BB65"/>
              </a:solidFill>
            </a:ln>
          </c:spPr>
          <c:marker>
            <c:symbol val="triangle"/>
            <c:size val="8"/>
            <c:spPr>
              <a:solidFill>
                <a:srgbClr val="85BB65"/>
              </a:solidFill>
              <a:ln>
                <a:solidFill>
                  <a:schemeClr val="accent3">
                    <a:shade val="95000"/>
                    <a:satMod val="105000"/>
                  </a:schemeClr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'Line w Dbl Axis'!$B$2:$L$2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'Line w Dbl Axis'!$B$5:$L$5</c:f>
              <c:numCache>
                <c:formatCode>"$"#,##0</c:formatCode>
                <c:ptCount val="11"/>
                <c:pt idx="0">
                  <c:v>4.7276100000000003</c:v>
                </c:pt>
                <c:pt idx="1">
                  <c:v>4.9639430000000004</c:v>
                </c:pt>
                <c:pt idx="2">
                  <c:v>7.3978950000000001</c:v>
                </c:pt>
                <c:pt idx="3">
                  <c:v>8.2588989999999995</c:v>
                </c:pt>
                <c:pt idx="4">
                  <c:v>5.9829090000000003</c:v>
                </c:pt>
                <c:pt idx="5">
                  <c:v>18.096532</c:v>
                </c:pt>
                <c:pt idx="6">
                  <c:v>24.546811999999999</c:v>
                </c:pt>
                <c:pt idx="7">
                  <c:v>124.57626399999999</c:v>
                </c:pt>
                <c:pt idx="8">
                  <c:v>140.98334399999999</c:v>
                </c:pt>
                <c:pt idx="9">
                  <c:v>141.921536</c:v>
                </c:pt>
                <c:pt idx="10">
                  <c:v>121.72515199999999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755968"/>
        <c:axId val="150754048"/>
      </c:lineChart>
      <c:catAx>
        <c:axId val="11830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50"/>
            </a:pPr>
            <a:endParaRPr lang="en-US"/>
          </a:p>
        </c:txPr>
        <c:crossAx val="118302592"/>
        <c:crosses val="autoZero"/>
        <c:auto val="1"/>
        <c:lblAlgn val="ctr"/>
        <c:lblOffset val="100"/>
        <c:noMultiLvlLbl val="0"/>
      </c:catAx>
      <c:valAx>
        <c:axId val="118302592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Rates per 1,000 at Risk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50"/>
            </a:pPr>
            <a:endParaRPr lang="en-US"/>
          </a:p>
        </c:txPr>
        <c:crossAx val="118301056"/>
        <c:crosses val="autoZero"/>
        <c:crossBetween val="between"/>
        <c:majorUnit val="5"/>
        <c:minorUnit val="1"/>
      </c:valAx>
      <c:valAx>
        <c:axId val="15075404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50"/>
                </a:pPr>
                <a:r>
                  <a:rPr lang="en-US" sz="1050"/>
                  <a:t>Dollar Amounts in Millioms</a:t>
                </a:r>
              </a:p>
            </c:rich>
          </c:tx>
          <c:overlay val="0"/>
        </c:title>
        <c:numFmt formatCode="&quot;$&quot;#,##0" sourceLinked="1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en-US"/>
          </a:p>
        </c:txPr>
        <c:crossAx val="150755968"/>
        <c:crosses val="max"/>
        <c:crossBetween val="between"/>
      </c:valAx>
      <c:catAx>
        <c:axId val="150755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754048"/>
        <c:crosses val="autoZero"/>
        <c:auto val="1"/>
        <c:lblAlgn val="ctr"/>
        <c:lblOffset val="100"/>
        <c:noMultiLvlLbl val="0"/>
      </c:catAx>
    </c:plotArea>
    <c:legend>
      <c:legendPos val="t"/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'Line w Dbl Axis'!$A$3</c:f>
              <c:strCache>
                <c:ptCount val="1"/>
                <c:pt idx="0">
                  <c:v>Marriage Rate</c:v>
                </c:pt>
              </c:strCache>
            </c:strRef>
          </c:tx>
          <c:marker>
            <c:symbol val="none"/>
          </c:marker>
          <c:cat>
            <c:numRef>
              <c:f>'Line w Dbl Axis'!$B$2:$L$2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'Line w Dbl Axis'!$B$3:$L$3</c:f>
              <c:numCache>
                <c:formatCode>0.0</c:formatCode>
                <c:ptCount val="11"/>
                <c:pt idx="0">
                  <c:v>46.1</c:v>
                </c:pt>
                <c:pt idx="1">
                  <c:v>45.024999999999999</c:v>
                </c:pt>
                <c:pt idx="2">
                  <c:v>43.949999999999996</c:v>
                </c:pt>
                <c:pt idx="3">
                  <c:v>42.874999999999993</c:v>
                </c:pt>
                <c:pt idx="4">
                  <c:v>41.79999999999999</c:v>
                </c:pt>
                <c:pt idx="5">
                  <c:v>40.724999999999987</c:v>
                </c:pt>
                <c:pt idx="6">
                  <c:v>39.649999999999984</c:v>
                </c:pt>
                <c:pt idx="7">
                  <c:v>38.574999999999982</c:v>
                </c:pt>
                <c:pt idx="8">
                  <c:v>37.5</c:v>
                </c:pt>
                <c:pt idx="9">
                  <c:v>36.4</c:v>
                </c:pt>
                <c:pt idx="10">
                  <c:v>33.9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'Line w Dbl Axis'!$A$4</c:f>
              <c:strCache>
                <c:ptCount val="1"/>
                <c:pt idx="0">
                  <c:v>Divorce Rate</c:v>
                </c:pt>
              </c:strCache>
            </c:strRef>
          </c:tx>
          <c:marker>
            <c:symbol val="none"/>
          </c:marker>
          <c:cat>
            <c:numRef>
              <c:f>'Line w Dbl Axis'!$B$2:$L$2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'Line w Dbl Axis'!$B$4:$L$4</c:f>
              <c:numCache>
                <c:formatCode>0.0</c:formatCode>
                <c:ptCount val="11"/>
                <c:pt idx="0">
                  <c:v>18.37</c:v>
                </c:pt>
                <c:pt idx="1">
                  <c:v>18.495000000000001</c:v>
                </c:pt>
                <c:pt idx="2">
                  <c:v>18.62</c:v>
                </c:pt>
                <c:pt idx="3">
                  <c:v>18.745000000000001</c:v>
                </c:pt>
                <c:pt idx="4">
                  <c:v>18.87</c:v>
                </c:pt>
                <c:pt idx="5">
                  <c:v>18.995000000000001</c:v>
                </c:pt>
                <c:pt idx="6">
                  <c:v>19.12</c:v>
                </c:pt>
                <c:pt idx="7">
                  <c:v>19.245000000000001</c:v>
                </c:pt>
                <c:pt idx="8">
                  <c:v>19.399999999999999</c:v>
                </c:pt>
                <c:pt idx="9">
                  <c:v>18</c:v>
                </c:pt>
                <c:pt idx="10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'Line w Dbl Axis'!$A$5</c:f>
              <c:strCache>
                <c:ptCount val="1"/>
                <c:pt idx="0">
                  <c:v>HMI Spending</c:v>
                </c:pt>
              </c:strCache>
            </c:strRef>
          </c:tx>
          <c:marker>
            <c:symbol val="none"/>
          </c:marker>
          <c:cat>
            <c:numRef>
              <c:f>'Line w Dbl Axis'!$B$2:$L$2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'Line w Dbl Axis'!$B$5:$L$5</c:f>
              <c:numCache>
                <c:formatCode>"$"#,##0</c:formatCode>
                <c:ptCount val="11"/>
                <c:pt idx="0">
                  <c:v>4.7276100000000003</c:v>
                </c:pt>
                <c:pt idx="1">
                  <c:v>4.9639430000000004</c:v>
                </c:pt>
                <c:pt idx="2">
                  <c:v>7.3978950000000001</c:v>
                </c:pt>
                <c:pt idx="3">
                  <c:v>8.2588989999999995</c:v>
                </c:pt>
                <c:pt idx="4">
                  <c:v>5.9829090000000003</c:v>
                </c:pt>
                <c:pt idx="5">
                  <c:v>18.096532</c:v>
                </c:pt>
                <c:pt idx="6">
                  <c:v>24.546811999999999</c:v>
                </c:pt>
                <c:pt idx="7">
                  <c:v>124.57626399999999</c:v>
                </c:pt>
                <c:pt idx="8">
                  <c:v>140.98334399999999</c:v>
                </c:pt>
                <c:pt idx="9">
                  <c:v>141.921536</c:v>
                </c:pt>
                <c:pt idx="10">
                  <c:v>121.72515199999999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12064"/>
        <c:axId val="64713856"/>
      </c:lineChart>
      <c:catAx>
        <c:axId val="647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713856"/>
        <c:crosses val="autoZero"/>
        <c:auto val="1"/>
        <c:lblAlgn val="ctr"/>
        <c:lblOffset val="100"/>
        <c:noMultiLvlLbl val="0"/>
      </c:catAx>
      <c:valAx>
        <c:axId val="6471385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64712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'Line w Dbl Axis'!$A$3</c:f>
              <c:strCache>
                <c:ptCount val="1"/>
                <c:pt idx="0">
                  <c:v>Marriage Rate</c:v>
                </c:pt>
              </c:strCache>
            </c:strRef>
          </c:tx>
          <c:marker>
            <c:symbol val="none"/>
          </c:marker>
          <c:cat>
            <c:numRef>
              <c:f>'Line w Dbl Axis'!$B$2:$L$2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'Line w Dbl Axis'!$B$3:$L$3</c:f>
              <c:numCache>
                <c:formatCode>0.0</c:formatCode>
                <c:ptCount val="11"/>
                <c:pt idx="0">
                  <c:v>46.1</c:v>
                </c:pt>
                <c:pt idx="1">
                  <c:v>45.024999999999999</c:v>
                </c:pt>
                <c:pt idx="2">
                  <c:v>43.949999999999996</c:v>
                </c:pt>
                <c:pt idx="3">
                  <c:v>42.874999999999993</c:v>
                </c:pt>
                <c:pt idx="4">
                  <c:v>41.79999999999999</c:v>
                </c:pt>
                <c:pt idx="5">
                  <c:v>40.724999999999987</c:v>
                </c:pt>
                <c:pt idx="6">
                  <c:v>39.649999999999984</c:v>
                </c:pt>
                <c:pt idx="7">
                  <c:v>38.574999999999982</c:v>
                </c:pt>
                <c:pt idx="8">
                  <c:v>37.5</c:v>
                </c:pt>
                <c:pt idx="9">
                  <c:v>36.4</c:v>
                </c:pt>
                <c:pt idx="10">
                  <c:v>33.9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'Line w Dbl Axis'!$A$4</c:f>
              <c:strCache>
                <c:ptCount val="1"/>
                <c:pt idx="0">
                  <c:v>Divorce Rate</c:v>
                </c:pt>
              </c:strCache>
            </c:strRef>
          </c:tx>
          <c:marker>
            <c:symbol val="none"/>
          </c:marker>
          <c:cat>
            <c:numRef>
              <c:f>'Line w Dbl Axis'!$B$2:$L$2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'Line w Dbl Axis'!$B$4:$L$4</c:f>
              <c:numCache>
                <c:formatCode>0.0</c:formatCode>
                <c:ptCount val="11"/>
                <c:pt idx="0">
                  <c:v>18.37</c:v>
                </c:pt>
                <c:pt idx="1">
                  <c:v>18.495000000000001</c:v>
                </c:pt>
                <c:pt idx="2">
                  <c:v>18.62</c:v>
                </c:pt>
                <c:pt idx="3">
                  <c:v>18.745000000000001</c:v>
                </c:pt>
                <c:pt idx="4">
                  <c:v>18.87</c:v>
                </c:pt>
                <c:pt idx="5">
                  <c:v>18.995000000000001</c:v>
                </c:pt>
                <c:pt idx="6">
                  <c:v>19.12</c:v>
                </c:pt>
                <c:pt idx="7">
                  <c:v>19.245000000000001</c:v>
                </c:pt>
                <c:pt idx="8">
                  <c:v>19.399999999999999</c:v>
                </c:pt>
                <c:pt idx="9">
                  <c:v>18</c:v>
                </c:pt>
                <c:pt idx="10">
                  <c:v>18.399999999999999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36640"/>
        <c:axId val="64738432"/>
      </c:lineChart>
      <c:lineChart>
        <c:grouping val="standard"/>
        <c:varyColors val="0"/>
        <c:ser>
          <c:idx val="2"/>
          <c:order val="2"/>
          <c:tx>
            <c:strRef>
              <c:f>'Line w Dbl Axis'!$A$5</c:f>
              <c:strCache>
                <c:ptCount val="1"/>
                <c:pt idx="0">
                  <c:v>HMI Spending</c:v>
                </c:pt>
              </c:strCache>
            </c:strRef>
          </c:tx>
          <c:marker>
            <c:symbol val="none"/>
          </c:marker>
          <c:cat>
            <c:numRef>
              <c:f>'Line w Dbl Axis'!$B$2:$L$2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'Line w Dbl Axis'!$B$5:$L$5</c:f>
              <c:numCache>
                <c:formatCode>"$"#,##0</c:formatCode>
                <c:ptCount val="11"/>
                <c:pt idx="0">
                  <c:v>4.7276100000000003</c:v>
                </c:pt>
                <c:pt idx="1">
                  <c:v>4.9639430000000004</c:v>
                </c:pt>
                <c:pt idx="2">
                  <c:v>7.3978950000000001</c:v>
                </c:pt>
                <c:pt idx="3">
                  <c:v>8.2588989999999995</c:v>
                </c:pt>
                <c:pt idx="4">
                  <c:v>5.9829090000000003</c:v>
                </c:pt>
                <c:pt idx="5">
                  <c:v>18.096532</c:v>
                </c:pt>
                <c:pt idx="6">
                  <c:v>24.546811999999999</c:v>
                </c:pt>
                <c:pt idx="7">
                  <c:v>124.57626399999999</c:v>
                </c:pt>
                <c:pt idx="8">
                  <c:v>140.98334399999999</c:v>
                </c:pt>
                <c:pt idx="9">
                  <c:v>141.921536</c:v>
                </c:pt>
                <c:pt idx="10">
                  <c:v>121.72515199999999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45856"/>
        <c:axId val="64739968"/>
      </c:lineChart>
      <c:catAx>
        <c:axId val="6473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4738432"/>
        <c:crosses val="autoZero"/>
        <c:auto val="1"/>
        <c:lblAlgn val="ctr"/>
        <c:lblOffset val="100"/>
        <c:noMultiLvlLbl val="0"/>
      </c:catAx>
      <c:valAx>
        <c:axId val="6473843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64736640"/>
        <c:crosses val="autoZero"/>
        <c:crossBetween val="between"/>
      </c:valAx>
      <c:valAx>
        <c:axId val="64739968"/>
        <c:scaling>
          <c:orientation val="minMax"/>
        </c:scaling>
        <c:delete val="0"/>
        <c:axPos val="r"/>
        <c:numFmt formatCode="&quot;$&quot;#,##0" sourceLinked="1"/>
        <c:majorTickMark val="out"/>
        <c:minorTickMark val="none"/>
        <c:tickLblPos val="nextTo"/>
        <c:crossAx val="64745856"/>
        <c:crosses val="max"/>
        <c:crossBetween val="between"/>
      </c:valAx>
      <c:catAx>
        <c:axId val="64745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73996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'Line w Dbl Axis'!$A$3</c:f>
              <c:strCache>
                <c:ptCount val="1"/>
                <c:pt idx="0">
                  <c:v>Marriage Rate</c:v>
                </c:pt>
              </c:strCache>
            </c:strRef>
          </c:tx>
          <c:marker>
            <c:symbol val="none"/>
          </c:marker>
          <c:cat>
            <c:numRef>
              <c:f>'Line w Dbl Axis'!$B$2:$L$2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'Line w Dbl Axis'!$B$3:$L$3</c:f>
              <c:numCache>
                <c:formatCode>0.0</c:formatCode>
                <c:ptCount val="11"/>
                <c:pt idx="0">
                  <c:v>46.1</c:v>
                </c:pt>
                <c:pt idx="1">
                  <c:v>45.024999999999999</c:v>
                </c:pt>
                <c:pt idx="2">
                  <c:v>43.949999999999996</c:v>
                </c:pt>
                <c:pt idx="3">
                  <c:v>42.874999999999993</c:v>
                </c:pt>
                <c:pt idx="4">
                  <c:v>41.79999999999999</c:v>
                </c:pt>
                <c:pt idx="5">
                  <c:v>40.724999999999987</c:v>
                </c:pt>
                <c:pt idx="6">
                  <c:v>39.649999999999984</c:v>
                </c:pt>
                <c:pt idx="7">
                  <c:v>38.574999999999982</c:v>
                </c:pt>
                <c:pt idx="8">
                  <c:v>37.5</c:v>
                </c:pt>
                <c:pt idx="9">
                  <c:v>36.4</c:v>
                </c:pt>
                <c:pt idx="10">
                  <c:v>33.9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'Line w Dbl Axis'!$A$4</c:f>
              <c:strCache>
                <c:ptCount val="1"/>
                <c:pt idx="0">
                  <c:v>Divorce Rate</c:v>
                </c:pt>
              </c:strCache>
            </c:strRef>
          </c:tx>
          <c:marker>
            <c:symbol val="none"/>
          </c:marker>
          <c:cat>
            <c:numRef>
              <c:f>'Line w Dbl Axis'!$B$2:$L$2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'Line w Dbl Axis'!$B$4:$L$4</c:f>
              <c:numCache>
                <c:formatCode>0.0</c:formatCode>
                <c:ptCount val="11"/>
                <c:pt idx="0">
                  <c:v>18.37</c:v>
                </c:pt>
                <c:pt idx="1">
                  <c:v>18.495000000000001</c:v>
                </c:pt>
                <c:pt idx="2">
                  <c:v>18.62</c:v>
                </c:pt>
                <c:pt idx="3">
                  <c:v>18.745000000000001</c:v>
                </c:pt>
                <c:pt idx="4">
                  <c:v>18.87</c:v>
                </c:pt>
                <c:pt idx="5">
                  <c:v>18.995000000000001</c:v>
                </c:pt>
                <c:pt idx="6">
                  <c:v>19.12</c:v>
                </c:pt>
                <c:pt idx="7">
                  <c:v>19.245000000000001</c:v>
                </c:pt>
                <c:pt idx="8">
                  <c:v>19.399999999999999</c:v>
                </c:pt>
                <c:pt idx="9">
                  <c:v>18</c:v>
                </c:pt>
                <c:pt idx="10">
                  <c:v>18.399999999999999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34560"/>
        <c:axId val="64836352"/>
      </c:lineChart>
      <c:lineChart>
        <c:grouping val="standard"/>
        <c:varyColors val="0"/>
        <c:ser>
          <c:idx val="2"/>
          <c:order val="2"/>
          <c:tx>
            <c:strRef>
              <c:f>'Line w Dbl Axis'!$A$5</c:f>
              <c:strCache>
                <c:ptCount val="1"/>
                <c:pt idx="0">
                  <c:v>HMI Spending</c:v>
                </c:pt>
              </c:strCache>
            </c:strRef>
          </c:tx>
          <c:marker>
            <c:symbol val="none"/>
          </c:marker>
          <c:cat>
            <c:numRef>
              <c:f>'Line w Dbl Axis'!$B$2:$L$2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</c:numCache>
            </c:numRef>
          </c:cat>
          <c:val>
            <c:numRef>
              <c:f>'Line w Dbl Axis'!$B$5:$L$5</c:f>
              <c:numCache>
                <c:formatCode>"$"#,##0</c:formatCode>
                <c:ptCount val="11"/>
                <c:pt idx="0">
                  <c:v>4.7276100000000003</c:v>
                </c:pt>
                <c:pt idx="1">
                  <c:v>4.9639430000000004</c:v>
                </c:pt>
                <c:pt idx="2">
                  <c:v>7.3978950000000001</c:v>
                </c:pt>
                <c:pt idx="3">
                  <c:v>8.2588989999999995</c:v>
                </c:pt>
                <c:pt idx="4">
                  <c:v>5.9829090000000003</c:v>
                </c:pt>
                <c:pt idx="5">
                  <c:v>18.096532</c:v>
                </c:pt>
                <c:pt idx="6">
                  <c:v>24.546811999999999</c:v>
                </c:pt>
                <c:pt idx="7">
                  <c:v>124.57626399999999</c:v>
                </c:pt>
                <c:pt idx="8">
                  <c:v>140.98334399999999</c:v>
                </c:pt>
                <c:pt idx="9">
                  <c:v>141.921536</c:v>
                </c:pt>
                <c:pt idx="10">
                  <c:v>121.72515199999999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48256"/>
        <c:axId val="64838272"/>
      </c:lineChart>
      <c:catAx>
        <c:axId val="6483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4836352"/>
        <c:crosses val="autoZero"/>
        <c:auto val="1"/>
        <c:lblAlgn val="ctr"/>
        <c:lblOffset val="100"/>
        <c:noMultiLvlLbl val="0"/>
      </c:catAx>
      <c:valAx>
        <c:axId val="64836352"/>
        <c:scaling>
          <c:orientation val="minMax"/>
        </c:scaling>
        <c:delete val="0"/>
        <c:axPos val="l"/>
        <c:majorGridlines/>
        <c:title>
          <c:overlay val="0"/>
        </c:title>
        <c:numFmt formatCode="0.0" sourceLinked="1"/>
        <c:majorTickMark val="none"/>
        <c:minorTickMark val="none"/>
        <c:tickLblPos val="nextTo"/>
        <c:crossAx val="64834560"/>
        <c:crosses val="autoZero"/>
        <c:crossBetween val="between"/>
      </c:valAx>
      <c:valAx>
        <c:axId val="64838272"/>
        <c:scaling>
          <c:orientation val="minMax"/>
        </c:scaling>
        <c:delete val="0"/>
        <c:axPos val="r"/>
        <c:numFmt formatCode="&quot;$&quot;#,##0" sourceLinked="1"/>
        <c:majorTickMark val="out"/>
        <c:minorTickMark val="none"/>
        <c:tickLblPos val="nextTo"/>
        <c:crossAx val="64848256"/>
        <c:crosses val="max"/>
        <c:crossBetween val="between"/>
      </c:valAx>
      <c:catAx>
        <c:axId val="64848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838272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18</xdr:row>
      <xdr:rowOff>95250</xdr:rowOff>
    </xdr:from>
    <xdr:to>
      <xdr:col>10</xdr:col>
      <xdr:colOff>114300</xdr:colOff>
      <xdr:row>32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13606</xdr:colOff>
      <xdr:row>56</xdr:row>
      <xdr:rowOff>18370</xdr:rowOff>
    </xdr:from>
    <xdr:to>
      <xdr:col>7</xdr:col>
      <xdr:colOff>474887</xdr:colOff>
      <xdr:row>70</xdr:row>
      <xdr:rowOff>94570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20410</xdr:colOff>
      <xdr:row>8</xdr:row>
      <xdr:rowOff>2722</xdr:rowOff>
    </xdr:from>
    <xdr:to>
      <xdr:col>7</xdr:col>
      <xdr:colOff>462642</xdr:colOff>
      <xdr:row>22</xdr:row>
      <xdr:rowOff>78922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29935</xdr:colOff>
      <xdr:row>23</xdr:row>
      <xdr:rowOff>186418</xdr:rowOff>
    </xdr:from>
    <xdr:to>
      <xdr:col>7</xdr:col>
      <xdr:colOff>472167</xdr:colOff>
      <xdr:row>38</xdr:row>
      <xdr:rowOff>72118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27214</xdr:colOff>
      <xdr:row>40</xdr:row>
      <xdr:rowOff>14969</xdr:rowOff>
    </xdr:from>
    <xdr:to>
      <xdr:col>7</xdr:col>
      <xdr:colOff>483053</xdr:colOff>
      <xdr:row>54</xdr:row>
      <xdr:rowOff>91169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42182</xdr:colOff>
      <xdr:row>9</xdr:row>
      <xdr:rowOff>40821</xdr:rowOff>
    </xdr:from>
    <xdr:to>
      <xdr:col>0</xdr:col>
      <xdr:colOff>209550</xdr:colOff>
      <xdr:row>13</xdr:row>
      <xdr:rowOff>161925</xdr:rowOff>
    </xdr:to>
    <xdr:sp macro="" textlink="">
      <xdr:nvSpPr>
        <xdr:cNvPr id="6" name="Down Arrow 5"/>
        <xdr:cNvSpPr/>
      </xdr:nvSpPr>
      <xdr:spPr>
        <a:xfrm>
          <a:off x="42182" y="1755321"/>
          <a:ext cx="167368" cy="883104"/>
        </a:xfrm>
        <a:prstGeom prst="downArrow">
          <a:avLst/>
        </a:prstGeom>
        <a:solidFill>
          <a:schemeClr val="accent2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19050</xdr:colOff>
      <xdr:row>25</xdr:row>
      <xdr:rowOff>9525</xdr:rowOff>
    </xdr:from>
    <xdr:to>
      <xdr:col>0</xdr:col>
      <xdr:colOff>186418</xdr:colOff>
      <xdr:row>29</xdr:row>
      <xdr:rowOff>130629</xdr:rowOff>
    </xdr:to>
    <xdr:sp macro="" textlink="">
      <xdr:nvSpPr>
        <xdr:cNvPr id="7" name="Down Arrow 6"/>
        <xdr:cNvSpPr/>
      </xdr:nvSpPr>
      <xdr:spPr>
        <a:xfrm>
          <a:off x="19050" y="4772025"/>
          <a:ext cx="167368" cy="883104"/>
        </a:xfrm>
        <a:prstGeom prst="downArrow">
          <a:avLst/>
        </a:prstGeom>
        <a:solidFill>
          <a:schemeClr val="accent2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28575</xdr:colOff>
      <xdr:row>41</xdr:row>
      <xdr:rowOff>0</xdr:rowOff>
    </xdr:from>
    <xdr:to>
      <xdr:col>0</xdr:col>
      <xdr:colOff>195943</xdr:colOff>
      <xdr:row>45</xdr:row>
      <xdr:rowOff>121104</xdr:rowOff>
    </xdr:to>
    <xdr:sp macro="" textlink="">
      <xdr:nvSpPr>
        <xdr:cNvPr id="8" name="Down Arrow 7"/>
        <xdr:cNvSpPr/>
      </xdr:nvSpPr>
      <xdr:spPr>
        <a:xfrm>
          <a:off x="28575" y="7810500"/>
          <a:ext cx="167368" cy="883104"/>
        </a:xfrm>
        <a:prstGeom prst="downArrow">
          <a:avLst/>
        </a:prstGeom>
        <a:solidFill>
          <a:schemeClr val="accent2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workbookViewId="0">
      <selection activeCell="P34" sqref="P34"/>
    </sheetView>
  </sheetViews>
  <sheetFormatPr defaultRowHeight="15" x14ac:dyDescent="0.25"/>
  <cols>
    <col min="1" max="1" width="14.28515625" style="2" customWidth="1"/>
    <col min="2" max="2" width="9.140625" style="2" bestFit="1" customWidth="1"/>
    <col min="3" max="3" width="8.28515625" style="2" bestFit="1" customWidth="1"/>
    <col min="4" max="4" width="5.5703125" style="2" bestFit="1" customWidth="1"/>
    <col min="5" max="5" width="2" style="2" customWidth="1"/>
    <col min="6" max="6" width="9.140625" style="2" bestFit="1" customWidth="1"/>
    <col min="7" max="7" width="5.7109375" style="2" bestFit="1" customWidth="1"/>
    <col min="8" max="8" width="5.5703125" style="2" bestFit="1" customWidth="1"/>
    <col min="9" max="9" width="2" style="2" customWidth="1"/>
    <col min="10" max="10" width="9.140625" style="2" bestFit="1" customWidth="1"/>
    <col min="11" max="11" width="8.28515625" style="2" bestFit="1" customWidth="1"/>
    <col min="12" max="12" width="5.5703125" style="2" bestFit="1" customWidth="1"/>
    <col min="13" max="13" width="4" style="2" customWidth="1"/>
    <col min="14" max="14" width="9.140625" style="2"/>
    <col min="15" max="15" width="10" style="2" customWidth="1"/>
    <col min="16" max="16" width="10.85546875" style="2" customWidth="1"/>
    <col min="17" max="17" width="6.140625" style="2" bestFit="1" customWidth="1"/>
    <col min="18" max="18" width="10.7109375" style="2" bestFit="1" customWidth="1"/>
    <col min="19" max="19" width="6.140625" style="2" bestFit="1" customWidth="1"/>
    <col min="20" max="20" width="2" style="2" customWidth="1"/>
    <col min="21" max="21" width="13.140625" style="2" bestFit="1" customWidth="1"/>
    <col min="22" max="22" width="14" style="2" bestFit="1" customWidth="1"/>
    <col min="23" max="16384" width="9.140625" style="2"/>
  </cols>
  <sheetData>
    <row r="1" spans="1:22" s="19" customFormat="1" ht="18" x14ac:dyDescent="0.35">
      <c r="A1" s="23" t="s">
        <v>31</v>
      </c>
      <c r="B1" s="20" t="s">
        <v>35</v>
      </c>
    </row>
    <row r="2" spans="1:22" s="19" customFormat="1" x14ac:dyDescent="0.25">
      <c r="A2" s="23" t="s">
        <v>24</v>
      </c>
      <c r="B2" s="19" t="s">
        <v>38</v>
      </c>
    </row>
    <row r="3" spans="1:22" s="19" customFormat="1" x14ac:dyDescent="0.25">
      <c r="A3" s="23" t="s">
        <v>25</v>
      </c>
      <c r="B3" s="19" t="s">
        <v>26</v>
      </c>
    </row>
    <row r="4" spans="1:22" s="19" customFormat="1" x14ac:dyDescent="0.25">
      <c r="A4" s="23" t="s">
        <v>27</v>
      </c>
      <c r="B4" s="19" t="s">
        <v>28</v>
      </c>
    </row>
    <row r="5" spans="1:22" s="19" customFormat="1" x14ac:dyDescent="0.25">
      <c r="A5" s="23" t="s">
        <v>29</v>
      </c>
      <c r="B5" s="19" t="s">
        <v>30</v>
      </c>
    </row>
    <row r="6" spans="1:22" s="19" customFormat="1" x14ac:dyDescent="0.25">
      <c r="A6" s="21"/>
    </row>
    <row r="7" spans="1:22" s="19" customFormat="1" x14ac:dyDescent="0.25">
      <c r="A7" s="22" t="s">
        <v>34</v>
      </c>
    </row>
    <row r="8" spans="1:22" s="19" customFormat="1" ht="18" x14ac:dyDescent="0.35">
      <c r="A8" s="24" t="s">
        <v>32</v>
      </c>
      <c r="B8" s="2" t="s">
        <v>36</v>
      </c>
    </row>
    <row r="9" spans="1:22" s="19" customFormat="1" ht="18" x14ac:dyDescent="0.35">
      <c r="A9" s="24" t="s">
        <v>33</v>
      </c>
      <c r="B9" s="2" t="s">
        <v>37</v>
      </c>
    </row>
    <row r="10" spans="1:22" x14ac:dyDescent="0.25">
      <c r="A10" s="1"/>
    </row>
    <row r="11" spans="1:22" x14ac:dyDescent="0.25">
      <c r="A11" s="14" t="s">
        <v>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22" ht="30" customHeight="1" x14ac:dyDescent="0.25">
      <c r="B12" s="26" t="s">
        <v>14</v>
      </c>
      <c r="C12" s="26"/>
      <c r="D12" s="26"/>
      <c r="E12" s="15"/>
      <c r="F12" s="27" t="s">
        <v>6</v>
      </c>
      <c r="G12" s="27"/>
      <c r="H12" s="27"/>
      <c r="I12" s="15"/>
      <c r="J12" s="26" t="s">
        <v>15</v>
      </c>
      <c r="K12" s="27"/>
      <c r="L12" s="27"/>
      <c r="M12" s="3"/>
      <c r="U12" s="28" t="s">
        <v>16</v>
      </c>
      <c r="V12" s="28"/>
    </row>
    <row r="13" spans="1:22" x14ac:dyDescent="0.25">
      <c r="A13" s="4"/>
      <c r="B13" s="5" t="s">
        <v>3</v>
      </c>
      <c r="C13" s="5" t="s">
        <v>4</v>
      </c>
      <c r="D13" s="5"/>
      <c r="E13" s="5"/>
      <c r="F13" s="5" t="s">
        <v>3</v>
      </c>
      <c r="G13" s="5" t="s">
        <v>4</v>
      </c>
      <c r="H13" s="5"/>
      <c r="I13" s="5"/>
      <c r="J13" s="5" t="s">
        <v>3</v>
      </c>
      <c r="K13" s="5" t="s">
        <v>4</v>
      </c>
      <c r="L13" s="4"/>
      <c r="M13" s="6"/>
      <c r="N13" s="5" t="s">
        <v>2</v>
      </c>
      <c r="O13" s="5" t="s">
        <v>9</v>
      </c>
      <c r="P13" s="5" t="s">
        <v>10</v>
      </c>
      <c r="Q13" s="5" t="s">
        <v>7</v>
      </c>
      <c r="R13" s="5" t="s">
        <v>11</v>
      </c>
      <c r="S13" s="5" t="s">
        <v>7</v>
      </c>
      <c r="T13" s="5"/>
      <c r="U13" s="5" t="s">
        <v>12</v>
      </c>
      <c r="V13" s="5" t="s">
        <v>13</v>
      </c>
    </row>
    <row r="14" spans="1:22" x14ac:dyDescent="0.25">
      <c r="A14" s="7" t="s">
        <v>0</v>
      </c>
      <c r="B14" s="8">
        <v>-0.85385429999999995</v>
      </c>
      <c r="C14" s="8">
        <v>0.32496079999999999</v>
      </c>
      <c r="D14" s="8" t="s">
        <v>5</v>
      </c>
      <c r="E14" s="8"/>
      <c r="F14" s="8">
        <v>-1.5885469999999999</v>
      </c>
      <c r="G14" s="2">
        <v>0.11314630000000001</v>
      </c>
      <c r="H14" s="8" t="s">
        <v>5</v>
      </c>
      <c r="I14" s="8"/>
      <c r="J14" s="8">
        <v>-0.46984379999999998</v>
      </c>
      <c r="K14" s="8">
        <v>0.11720220000000001</v>
      </c>
      <c r="L14" s="8" t="s">
        <v>5</v>
      </c>
      <c r="M14" s="8"/>
      <c r="N14" s="8">
        <v>-0.86520980000000003</v>
      </c>
      <c r="O14" s="8">
        <v>-0.46984379999999998</v>
      </c>
      <c r="P14" s="8">
        <v>1.458909</v>
      </c>
      <c r="Q14" s="9">
        <v>0</v>
      </c>
      <c r="R14" s="8">
        <v>-0.92533430000000005</v>
      </c>
      <c r="S14" s="9">
        <v>0</v>
      </c>
      <c r="U14" s="8">
        <f>N14+O14+(P14*Q14)+(R14*S14)</f>
        <v>-1.3350536</v>
      </c>
      <c r="V14" s="8">
        <f>N14+(P14*Q14)</f>
        <v>-0.86520980000000003</v>
      </c>
    </row>
    <row r="15" spans="1:22" x14ac:dyDescent="0.25">
      <c r="A15" s="7" t="s">
        <v>7</v>
      </c>
      <c r="B15" s="8">
        <v>1.0395160000000001</v>
      </c>
      <c r="C15" s="8">
        <v>5.3738399999999999E-2</v>
      </c>
      <c r="D15" s="8" t="s">
        <v>5</v>
      </c>
      <c r="E15" s="8"/>
      <c r="F15" s="8">
        <v>1.150431</v>
      </c>
      <c r="G15" s="2">
        <v>5.3253099999999998E-2</v>
      </c>
      <c r="H15" s="8" t="s">
        <v>5</v>
      </c>
      <c r="I15" s="8"/>
      <c r="J15" s="8">
        <v>1.458909</v>
      </c>
      <c r="K15" s="8">
        <v>7.0763699999999999E-2</v>
      </c>
      <c r="L15" s="8" t="s">
        <v>5</v>
      </c>
      <c r="M15" s="8"/>
      <c r="N15" s="8">
        <v>-0.86520980000000003</v>
      </c>
      <c r="O15" s="8">
        <v>-0.46984379999999998</v>
      </c>
      <c r="P15" s="8">
        <v>1.458909</v>
      </c>
      <c r="Q15" s="9">
        <v>1</v>
      </c>
      <c r="R15" s="8">
        <v>-0.92533430000000005</v>
      </c>
      <c r="S15" s="9">
        <v>1</v>
      </c>
      <c r="U15" s="8">
        <f t="shared" ref="U15:U29" si="0">N15+O15+(P15*Q15)+(R15*S15)</f>
        <v>-0.80147889999999999</v>
      </c>
      <c r="V15" s="8">
        <f t="shared" ref="V15:V29" si="1">N15+(P15*Q15)</f>
        <v>0.59369919999999998</v>
      </c>
    </row>
    <row r="16" spans="1:22" x14ac:dyDescent="0.25">
      <c r="A16" s="7" t="s">
        <v>8</v>
      </c>
      <c r="B16" s="8"/>
      <c r="C16" s="8"/>
      <c r="D16" s="8"/>
      <c r="E16" s="8"/>
      <c r="F16" s="8"/>
      <c r="H16" s="8"/>
      <c r="I16" s="8"/>
      <c r="J16" s="8">
        <v>-0.92533430000000005</v>
      </c>
      <c r="K16" s="8">
        <v>9.7855399999999995E-2</v>
      </c>
      <c r="L16" s="8" t="s">
        <v>5</v>
      </c>
      <c r="M16" s="8"/>
      <c r="N16" s="8">
        <v>-0.86520980000000003</v>
      </c>
      <c r="O16" s="8">
        <v>-0.46984379999999998</v>
      </c>
      <c r="P16" s="8">
        <v>1.458909</v>
      </c>
      <c r="Q16" s="9">
        <v>2</v>
      </c>
      <c r="R16" s="8">
        <v>-0.92533430000000005</v>
      </c>
      <c r="S16" s="9">
        <v>2</v>
      </c>
      <c r="U16" s="8">
        <f t="shared" si="0"/>
        <v>-0.26790420000000004</v>
      </c>
      <c r="V16" s="8">
        <f t="shared" si="1"/>
        <v>2.0526081999999999</v>
      </c>
    </row>
    <row r="17" spans="1:22" x14ac:dyDescent="0.25">
      <c r="A17" s="10" t="s">
        <v>2</v>
      </c>
      <c r="B17" s="11"/>
      <c r="C17" s="11"/>
      <c r="D17" s="11"/>
      <c r="E17" s="11"/>
      <c r="F17" s="11">
        <v>-0.67888899999999996</v>
      </c>
      <c r="G17" s="4">
        <v>6.0364500000000001E-2</v>
      </c>
      <c r="H17" s="11" t="s">
        <v>5</v>
      </c>
      <c r="I17" s="11"/>
      <c r="J17" s="11">
        <v>-0.86520980000000003</v>
      </c>
      <c r="K17" s="11">
        <v>6.1679299999999999E-2</v>
      </c>
      <c r="L17" s="11" t="s">
        <v>5</v>
      </c>
      <c r="M17" s="12"/>
      <c r="N17" s="8">
        <v>-0.86520980000000003</v>
      </c>
      <c r="O17" s="8">
        <v>-0.46984379999999998</v>
      </c>
      <c r="P17" s="8">
        <v>1.458909</v>
      </c>
      <c r="Q17" s="9">
        <v>3</v>
      </c>
      <c r="R17" s="8">
        <v>-0.92533430000000005</v>
      </c>
      <c r="S17" s="9">
        <v>3</v>
      </c>
      <c r="U17" s="8">
        <f t="shared" si="0"/>
        <v>0.2656704999999997</v>
      </c>
      <c r="V17" s="8">
        <f t="shared" si="1"/>
        <v>3.5115171999999997</v>
      </c>
    </row>
    <row r="18" spans="1:22" x14ac:dyDescent="0.25">
      <c r="N18" s="8">
        <v>-0.86520980000000003</v>
      </c>
      <c r="O18" s="8">
        <v>-0.46984379999999998</v>
      </c>
      <c r="P18" s="8">
        <v>1.458909</v>
      </c>
      <c r="Q18" s="9">
        <v>4</v>
      </c>
      <c r="R18" s="8">
        <v>-0.92533430000000005</v>
      </c>
      <c r="S18" s="9">
        <v>4</v>
      </c>
      <c r="U18" s="8">
        <f t="shared" si="0"/>
        <v>0.79924519999999966</v>
      </c>
      <c r="V18" s="8">
        <f t="shared" si="1"/>
        <v>4.9704262000000003</v>
      </c>
    </row>
    <row r="19" spans="1:22" x14ac:dyDescent="0.25">
      <c r="B19" s="13"/>
      <c r="C19" s="13"/>
      <c r="N19" s="8">
        <v>-0.86520980000000003</v>
      </c>
      <c r="O19" s="8">
        <v>-0.46984379999999998</v>
      </c>
      <c r="P19" s="8">
        <v>1.458909</v>
      </c>
      <c r="Q19" s="9">
        <v>5</v>
      </c>
      <c r="R19" s="8">
        <v>-0.92533430000000005</v>
      </c>
      <c r="S19" s="9">
        <v>5</v>
      </c>
      <c r="U19" s="8">
        <f t="shared" si="0"/>
        <v>1.3328198999999996</v>
      </c>
      <c r="V19" s="8">
        <f t="shared" si="1"/>
        <v>6.4293352000000006</v>
      </c>
    </row>
    <row r="20" spans="1:22" x14ac:dyDescent="0.25">
      <c r="N20" s="8">
        <v>-0.86520980000000003</v>
      </c>
      <c r="O20" s="8">
        <v>-0.46984379999999998</v>
      </c>
      <c r="P20" s="8">
        <v>1.458909</v>
      </c>
      <c r="Q20" s="9">
        <v>6</v>
      </c>
      <c r="R20" s="8">
        <v>-0.92533430000000005</v>
      </c>
      <c r="S20" s="9">
        <v>6</v>
      </c>
      <c r="U20" s="8">
        <f t="shared" si="0"/>
        <v>1.8663945999999996</v>
      </c>
      <c r="V20" s="8">
        <f t="shared" si="1"/>
        <v>7.8882441999999999</v>
      </c>
    </row>
    <row r="21" spans="1:22" x14ac:dyDescent="0.25">
      <c r="N21" s="8">
        <v>-0.86520980000000003</v>
      </c>
      <c r="O21" s="8">
        <v>-0.46984379999999998</v>
      </c>
      <c r="P21" s="8">
        <v>1.458909</v>
      </c>
      <c r="Q21" s="9">
        <v>7</v>
      </c>
      <c r="R21" s="8">
        <v>-0.92533430000000005</v>
      </c>
      <c r="S21" s="9">
        <v>7</v>
      </c>
      <c r="U21" s="8">
        <f t="shared" si="0"/>
        <v>2.3999692999999995</v>
      </c>
      <c r="V21" s="8">
        <f t="shared" si="1"/>
        <v>9.3471531999999993</v>
      </c>
    </row>
    <row r="22" spans="1:22" x14ac:dyDescent="0.25">
      <c r="N22" s="8">
        <v>-0.86520980000000003</v>
      </c>
      <c r="O22" s="8">
        <v>-0.46984379999999998</v>
      </c>
      <c r="P22" s="8">
        <v>1.458909</v>
      </c>
      <c r="Q22" s="9">
        <v>8</v>
      </c>
      <c r="R22" s="8">
        <v>-0.92533430000000005</v>
      </c>
      <c r="S22" s="9">
        <v>8</v>
      </c>
      <c r="U22" s="8">
        <f t="shared" si="0"/>
        <v>2.9335439999999995</v>
      </c>
      <c r="V22" s="8">
        <f t="shared" si="1"/>
        <v>10.8060622</v>
      </c>
    </row>
    <row r="23" spans="1:22" x14ac:dyDescent="0.25">
      <c r="N23" s="8">
        <v>-0.86520980000000003</v>
      </c>
      <c r="O23" s="8">
        <v>-0.46984379999999998</v>
      </c>
      <c r="P23" s="8">
        <v>1.458909</v>
      </c>
      <c r="Q23" s="9">
        <v>9</v>
      </c>
      <c r="R23" s="8">
        <v>-0.92533430000000005</v>
      </c>
      <c r="S23" s="9">
        <v>9</v>
      </c>
      <c r="U23" s="8">
        <f t="shared" si="0"/>
        <v>3.4671187000000003</v>
      </c>
      <c r="V23" s="8">
        <f t="shared" si="1"/>
        <v>12.2649712</v>
      </c>
    </row>
    <row r="24" spans="1:22" x14ac:dyDescent="0.25">
      <c r="N24" s="8">
        <v>-0.86520980000000003</v>
      </c>
      <c r="O24" s="8">
        <v>-0.46984379999999998</v>
      </c>
      <c r="P24" s="8">
        <v>1.458909</v>
      </c>
      <c r="Q24" s="9">
        <v>10</v>
      </c>
      <c r="R24" s="8">
        <v>-0.92533430000000005</v>
      </c>
      <c r="S24" s="9">
        <v>10</v>
      </c>
      <c r="U24" s="8">
        <f t="shared" si="0"/>
        <v>4.0006933999999994</v>
      </c>
      <c r="V24" s="8">
        <f t="shared" si="1"/>
        <v>13.7238802</v>
      </c>
    </row>
    <row r="25" spans="1:22" x14ac:dyDescent="0.25">
      <c r="N25" s="8">
        <v>-0.86520980000000003</v>
      </c>
      <c r="O25" s="8">
        <v>-0.46984379999999998</v>
      </c>
      <c r="P25" s="8">
        <v>1.458909</v>
      </c>
      <c r="Q25" s="9">
        <v>11</v>
      </c>
      <c r="R25" s="8">
        <v>-0.92533430000000005</v>
      </c>
      <c r="S25" s="9">
        <v>11</v>
      </c>
      <c r="U25" s="8">
        <f t="shared" si="0"/>
        <v>4.5342681000000002</v>
      </c>
      <c r="V25" s="8">
        <f t="shared" si="1"/>
        <v>15.1827892</v>
      </c>
    </row>
    <row r="26" spans="1:22" x14ac:dyDescent="0.25">
      <c r="N26" s="8">
        <v>-0.86520980000000003</v>
      </c>
      <c r="O26" s="8">
        <v>-0.46984379999999998</v>
      </c>
      <c r="P26" s="8">
        <v>1.458909</v>
      </c>
      <c r="Q26" s="9">
        <v>12</v>
      </c>
      <c r="R26" s="8">
        <v>-0.92533430000000005</v>
      </c>
      <c r="S26" s="9">
        <v>12</v>
      </c>
      <c r="U26" s="8">
        <f t="shared" si="0"/>
        <v>5.0678428000000011</v>
      </c>
      <c r="V26" s="8">
        <f t="shared" si="1"/>
        <v>16.6416982</v>
      </c>
    </row>
    <row r="27" spans="1:22" x14ac:dyDescent="0.25">
      <c r="N27" s="8">
        <v>-0.86520980000000003</v>
      </c>
      <c r="O27" s="8">
        <v>-0.46984379999999998</v>
      </c>
      <c r="P27" s="8">
        <v>1.458909</v>
      </c>
      <c r="Q27" s="9">
        <v>13</v>
      </c>
      <c r="R27" s="8">
        <v>-0.92533430000000005</v>
      </c>
      <c r="S27" s="9">
        <v>13</v>
      </c>
      <c r="U27" s="8">
        <f t="shared" si="0"/>
        <v>5.6014175000000019</v>
      </c>
      <c r="V27" s="8">
        <f t="shared" si="1"/>
        <v>18.100607200000002</v>
      </c>
    </row>
    <row r="28" spans="1:22" x14ac:dyDescent="0.25">
      <c r="N28" s="8">
        <v>-0.86520980000000003</v>
      </c>
      <c r="O28" s="8">
        <v>-0.46984379999999998</v>
      </c>
      <c r="P28" s="8">
        <v>1.458909</v>
      </c>
      <c r="Q28" s="9">
        <v>14</v>
      </c>
      <c r="R28" s="8">
        <v>-0.92533430000000005</v>
      </c>
      <c r="S28" s="9">
        <v>14</v>
      </c>
      <c r="U28" s="8">
        <f t="shared" si="0"/>
        <v>6.134992200000001</v>
      </c>
      <c r="V28" s="8">
        <f t="shared" si="1"/>
        <v>19.559516200000001</v>
      </c>
    </row>
    <row r="29" spans="1:22" x14ac:dyDescent="0.25">
      <c r="N29" s="8">
        <v>-0.86520980000000003</v>
      </c>
      <c r="O29" s="8">
        <v>-0.46984379999999998</v>
      </c>
      <c r="P29" s="8">
        <v>1.458909</v>
      </c>
      <c r="Q29" s="9">
        <v>15</v>
      </c>
      <c r="R29" s="8">
        <v>-0.92533430000000005</v>
      </c>
      <c r="S29" s="9">
        <v>15</v>
      </c>
      <c r="U29" s="8">
        <f t="shared" si="0"/>
        <v>6.6685669000000019</v>
      </c>
      <c r="V29" s="8">
        <f t="shared" si="1"/>
        <v>21.018425200000003</v>
      </c>
    </row>
  </sheetData>
  <mergeCells count="4">
    <mergeCell ref="B12:D12"/>
    <mergeCell ref="F12:H12"/>
    <mergeCell ref="J12:L12"/>
    <mergeCell ref="U12:V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zoomScaleNormal="100" workbookViewId="0">
      <selection activeCell="J32" sqref="J32"/>
    </sheetView>
  </sheetViews>
  <sheetFormatPr defaultRowHeight="15" x14ac:dyDescent="0.25"/>
  <cols>
    <col min="1" max="1" width="15.7109375" bestFit="1" customWidth="1"/>
    <col min="2" max="6" width="10.140625" bestFit="1" customWidth="1"/>
    <col min="7" max="8" width="11.140625" bestFit="1" customWidth="1"/>
    <col min="9" max="13" width="12.140625" bestFit="1" customWidth="1"/>
  </cols>
  <sheetData>
    <row r="1" spans="1:13" x14ac:dyDescent="0.25">
      <c r="A1" s="25" t="s">
        <v>39</v>
      </c>
    </row>
    <row r="2" spans="1:13" x14ac:dyDescent="0.25">
      <c r="B2">
        <v>2000</v>
      </c>
      <c r="C2">
        <v>2001</v>
      </c>
      <c r="D2">
        <v>2002</v>
      </c>
      <c r="E2">
        <v>2003</v>
      </c>
      <c r="F2">
        <v>2004</v>
      </c>
      <c r="G2">
        <v>2005</v>
      </c>
      <c r="H2">
        <v>2006</v>
      </c>
      <c r="I2">
        <v>2007</v>
      </c>
      <c r="J2">
        <v>2008</v>
      </c>
      <c r="K2">
        <v>2009</v>
      </c>
      <c r="L2">
        <v>2010</v>
      </c>
    </row>
    <row r="3" spans="1:13" x14ac:dyDescent="0.25">
      <c r="A3" t="s">
        <v>19</v>
      </c>
      <c r="B3" s="18">
        <v>46.1</v>
      </c>
      <c r="C3" s="18">
        <f t="shared" ref="C3:I3" si="0">B3-1.075</f>
        <v>45.024999999999999</v>
      </c>
      <c r="D3" s="18">
        <f t="shared" si="0"/>
        <v>43.949999999999996</v>
      </c>
      <c r="E3" s="18">
        <f t="shared" si="0"/>
        <v>42.874999999999993</v>
      </c>
      <c r="F3" s="18">
        <f t="shared" si="0"/>
        <v>41.79999999999999</v>
      </c>
      <c r="G3" s="18">
        <f t="shared" si="0"/>
        <v>40.724999999999987</v>
      </c>
      <c r="H3" s="18">
        <f t="shared" si="0"/>
        <v>39.649999999999984</v>
      </c>
      <c r="I3" s="18">
        <f t="shared" si="0"/>
        <v>38.574999999999982</v>
      </c>
      <c r="J3" s="18">
        <v>37.5</v>
      </c>
      <c r="K3" s="18">
        <v>36.4</v>
      </c>
      <c r="L3" s="18">
        <v>33.9</v>
      </c>
    </row>
    <row r="4" spans="1:13" x14ac:dyDescent="0.25">
      <c r="A4" t="s">
        <v>18</v>
      </c>
      <c r="B4" s="18">
        <v>18.37</v>
      </c>
      <c r="C4" s="18">
        <f t="shared" ref="C4:I4" si="1">B4+0.125</f>
        <v>18.495000000000001</v>
      </c>
      <c r="D4" s="18">
        <f t="shared" si="1"/>
        <v>18.62</v>
      </c>
      <c r="E4" s="18">
        <f t="shared" si="1"/>
        <v>18.745000000000001</v>
      </c>
      <c r="F4" s="18">
        <f t="shared" si="1"/>
        <v>18.87</v>
      </c>
      <c r="G4" s="18">
        <f t="shared" si="1"/>
        <v>18.995000000000001</v>
      </c>
      <c r="H4" s="18">
        <f t="shared" si="1"/>
        <v>19.12</v>
      </c>
      <c r="I4" s="18">
        <f t="shared" si="1"/>
        <v>19.245000000000001</v>
      </c>
      <c r="J4" s="18">
        <v>19.399999999999999</v>
      </c>
      <c r="K4" s="18">
        <v>18</v>
      </c>
      <c r="L4" s="18">
        <v>18.399999999999999</v>
      </c>
    </row>
    <row r="5" spans="1:13" x14ac:dyDescent="0.25">
      <c r="A5" t="s">
        <v>17</v>
      </c>
      <c r="B5" s="17">
        <f>4727610/1000000</f>
        <v>4.7276100000000003</v>
      </c>
      <c r="C5" s="17">
        <f>4963943/1000000</f>
        <v>4.9639430000000004</v>
      </c>
      <c r="D5" s="17">
        <f>7397895/1000000</f>
        <v>7.3978950000000001</v>
      </c>
      <c r="E5" s="17">
        <f>8258899/1000000</f>
        <v>8.2588989999999995</v>
      </c>
      <c r="F5" s="17">
        <f>5982909/1000000</f>
        <v>5.9829090000000003</v>
      </c>
      <c r="G5" s="17">
        <f>18096532/1000000</f>
        <v>18.096532</v>
      </c>
      <c r="H5" s="17">
        <f>24546812/1000000</f>
        <v>24.546811999999999</v>
      </c>
      <c r="I5" s="17">
        <f>124576264/1000000</f>
        <v>124.57626399999999</v>
      </c>
      <c r="J5" s="17">
        <f>140983344/1000000</f>
        <v>140.98334399999999</v>
      </c>
      <c r="K5" s="17">
        <f>141921536/1000000</f>
        <v>141.921536</v>
      </c>
      <c r="L5" s="17">
        <f>121725152/1000000</f>
        <v>121.72515199999999</v>
      </c>
      <c r="M5" s="16"/>
    </row>
    <row r="9" spans="1:13" x14ac:dyDescent="0.25">
      <c r="A9" t="s">
        <v>23</v>
      </c>
    </row>
    <row r="25" spans="1:1" x14ac:dyDescent="0.25">
      <c r="A25" t="s">
        <v>22</v>
      </c>
    </row>
    <row r="41" spans="1:1" x14ac:dyDescent="0.25">
      <c r="A41" t="s">
        <v>21</v>
      </c>
    </row>
    <row r="57" spans="1:1" x14ac:dyDescent="0.25">
      <c r="A57" t="s">
        <v>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Predicted Probability</vt:lpstr>
      <vt:lpstr>Line w Dbl Axis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Payne</dc:creator>
  <cp:lastModifiedBy>Libby Allen-Dachik</cp:lastModifiedBy>
  <dcterms:created xsi:type="dcterms:W3CDTF">2014-05-27T18:01:56Z</dcterms:created>
  <dcterms:modified xsi:type="dcterms:W3CDTF">2014-07-17T13:33:19Z</dcterms:modified>
</cp:coreProperties>
</file>