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5.xml" ContentType="application/vnd.openxmlformats-officedocument.drawingml.chart+xml"/>
  <Override PartName="/xl/drawings/drawing13.xml" ContentType="application/vnd.openxmlformats-officedocument.drawing+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8.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8195" windowHeight="12270"/>
  </bookViews>
  <sheets>
    <sheet name="Simple Pie" sheetId="2" r:id="rId1"/>
    <sheet name="Pie-of-Pie" sheetId="3" r:id="rId2"/>
    <sheet name="Doughnut" sheetId="4" r:id="rId3"/>
    <sheet name="Simple Column" sheetId="5" r:id="rId4"/>
    <sheet name="Side-by-Side Col." sheetId="7" r:id="rId5"/>
    <sheet name="Simp Col w Sub-Cats" sheetId="9" r:id="rId6"/>
    <sheet name="Stacked w Trend Line" sheetId="12" r:id="rId7"/>
    <sheet name="Bar" sheetId="18" r:id="rId8"/>
    <sheet name="Simp Line" sheetId="13" r:id="rId9"/>
    <sheet name="Line w objects" sheetId="14" r:id="rId10"/>
    <sheet name="Line w Dbl Axis" sheetId="15" r:id="rId11"/>
    <sheet name="Line w Dbl Axis 2" sheetId="16" r:id="rId12"/>
    <sheet name="Scatterplot" sheetId="19" r:id="rId13"/>
    <sheet name="Area Chart" sheetId="17" r:id="rId14"/>
  </sheets>
  <externalReferences>
    <externalReference r:id="rId15"/>
    <externalReference r:id="rId16"/>
  </externalReferences>
  <definedNames>
    <definedName name="_4WORD_M_001_07">#N/A</definedName>
    <definedName name="_4WORD_O_005_L_">#N/A</definedName>
  </definedNames>
  <calcPr calcId="145621"/>
</workbook>
</file>

<file path=xl/calcChain.xml><?xml version="1.0" encoding="utf-8"?>
<calcChain xmlns="http://schemas.openxmlformats.org/spreadsheetml/2006/main">
  <c r="D29" i="18" l="1"/>
  <c r="D30" i="18"/>
  <c r="D28" i="18"/>
  <c r="L8" i="15" l="1"/>
  <c r="K8" i="15"/>
  <c r="J8" i="15"/>
  <c r="I8" i="15"/>
  <c r="H8" i="15"/>
  <c r="G8" i="15"/>
  <c r="F8" i="15"/>
  <c r="E8" i="15"/>
  <c r="D8" i="15"/>
  <c r="C8" i="15"/>
  <c r="B8" i="15"/>
  <c r="L7" i="15"/>
  <c r="K7" i="15"/>
  <c r="J7" i="15"/>
  <c r="I7" i="15"/>
  <c r="H7" i="15"/>
  <c r="G7" i="15"/>
  <c r="F7" i="15"/>
  <c r="E7" i="15"/>
  <c r="D7" i="15"/>
  <c r="C7" i="15"/>
  <c r="B7" i="15"/>
  <c r="C6" i="15"/>
  <c r="D6" i="15" s="1"/>
  <c r="E6" i="15" s="1"/>
  <c r="F6" i="15" s="1"/>
  <c r="G6" i="15" s="1"/>
  <c r="H6" i="15" s="1"/>
  <c r="I6" i="15" s="1"/>
  <c r="C5" i="15"/>
  <c r="D5" i="15" s="1"/>
  <c r="E5" i="15" s="1"/>
  <c r="F5" i="15" s="1"/>
  <c r="G5" i="15" s="1"/>
  <c r="H5" i="15" s="1"/>
  <c r="I5" i="15" s="1"/>
  <c r="M7" i="15" l="1"/>
  <c r="M8" i="15"/>
  <c r="D7" i="12" l="1"/>
  <c r="D6" i="12"/>
  <c r="D5" i="12"/>
  <c r="B35" i="4" l="1"/>
</calcChain>
</file>

<file path=xl/sharedStrings.xml><?xml version="1.0" encoding="utf-8"?>
<sst xmlns="http://schemas.openxmlformats.org/spreadsheetml/2006/main" count="125" uniqueCount="108">
  <si>
    <t>Childcare</t>
  </si>
  <si>
    <t>School/Training</t>
  </si>
  <si>
    <t>Other</t>
  </si>
  <si>
    <t>Top Reasons for Fathers Leaving the Workforce in 2008</t>
  </si>
  <si>
    <t>Layoff</t>
  </si>
  <si>
    <t>Total</t>
  </si>
  <si>
    <t>Married</t>
  </si>
  <si>
    <t>Unmarried</t>
  </si>
  <si>
    <t>Single</t>
  </si>
  <si>
    <t>Cohabiting</t>
  </si>
  <si>
    <t>Freq.</t>
  </si>
  <si>
    <t>Percent</t>
  </si>
  <si>
    <t>Didn't enroll</t>
  </si>
  <si>
    <t>No degree</t>
  </si>
  <si>
    <t>Associate's degree</t>
  </si>
  <si>
    <t>Bachelor's degree</t>
  </si>
  <si>
    <t xml:space="preserve"> tab  collexp4yr if collexp4yr!=-3 &amp; collexp4yr!=0 [fw=weight9709]</t>
  </si>
  <si>
    <t>collexp4yr</t>
  </si>
  <si>
    <t>Cum.</t>
  </si>
  <si>
    <t>Attend, No Degree 1</t>
  </si>
  <si>
    <t>Did not finish</t>
  </si>
  <si>
    <t>Attend, Assoc. 2</t>
  </si>
  <si>
    <t>Attend, Bach. 3</t>
  </si>
  <si>
    <t>Fathers living with all children PT or FT</t>
  </si>
  <si>
    <t>All fathers</t>
  </si>
  <si>
    <t>White</t>
  </si>
  <si>
    <t>Black</t>
  </si>
  <si>
    <t>NB Hispanic</t>
  </si>
  <si>
    <t>FB Hispanic</t>
  </si>
  <si>
    <t>Asian</t>
  </si>
  <si>
    <t>Hispanic</t>
  </si>
  <si>
    <t>Male-Male</t>
  </si>
  <si>
    <t>Female-Female</t>
  </si>
  <si>
    <t>SNAP</t>
  </si>
  <si>
    <t>TANF</t>
  </si>
  <si>
    <t>Married Couple Households</t>
  </si>
  <si>
    <t>Cohabiting Households</t>
  </si>
  <si>
    <t>Different Sex Couples</t>
  </si>
  <si>
    <t>Male
Same Sex
Couples</t>
  </si>
  <si>
    <t>Female
Same Sex
Couples</t>
  </si>
  <si>
    <t>Single Parent Households</t>
  </si>
  <si>
    <t>Father
Only</t>
  </si>
  <si>
    <t>Mother
Only</t>
  </si>
  <si>
    <t>Proportion of All Births to Cohabiting Mothers</t>
  </si>
  <si>
    <t>Total Non-Marital</t>
  </si>
  <si>
    <t>1980-1984</t>
  </si>
  <si>
    <t>1990-1994</t>
  </si>
  <si>
    <t>1997-2001</t>
  </si>
  <si>
    <t>2005-2009</t>
  </si>
  <si>
    <t>Share of Married Women who had a premaital birth by Marriage Cohort</t>
  </si>
  <si>
    <t>Overall</t>
  </si>
  <si>
    <t>1955-59</t>
  </si>
  <si>
    <t>1960-64</t>
  </si>
  <si>
    <t>1965-69</t>
  </si>
  <si>
    <t>1970-74</t>
  </si>
  <si>
    <t>1975-79</t>
  </si>
  <si>
    <t>1980-84</t>
  </si>
  <si>
    <t>1985-89</t>
  </si>
  <si>
    <t>1990-94</t>
  </si>
  <si>
    <t>1995-99</t>
  </si>
  <si>
    <t>2000-04</t>
  </si>
  <si>
    <t>2005-09</t>
  </si>
  <si>
    <t>18-24</t>
  </si>
  <si>
    <t>25-34</t>
  </si>
  <si>
    <t>Men</t>
  </si>
  <si>
    <t xml:space="preserve">Women </t>
  </si>
  <si>
    <t>Recessions</t>
  </si>
  <si>
    <t>Source: U.S. Census Bureau, Decennial Census, 1940-2000 (IPUMS); U.S. Census Bureau, American Community Survey, 1-year estimates 2010 (IPUMS)</t>
  </si>
  <si>
    <t>*Discuss hidden legend</t>
  </si>
  <si>
    <t>Total Population</t>
  </si>
  <si>
    <t>Marriage Rate</t>
  </si>
  <si>
    <t>Divorce Rate</t>
  </si>
  <si>
    <t>HMI Spending</t>
  </si>
  <si>
    <t>Year</t>
  </si>
  <si>
    <t>Women's median age at first marriage</t>
  </si>
  <si>
    <t>Women's median age at first birth</t>
  </si>
  <si>
    <t xml:space="preserve">Proportion of births to unmarried women </t>
  </si>
  <si>
    <t>Widowed</t>
  </si>
  <si>
    <t>Divorced</t>
  </si>
  <si>
    <t xml:space="preserve">Never Married </t>
  </si>
  <si>
    <t xml:space="preserve">
</t>
  </si>
  <si>
    <t>Pre-union First Birth</t>
  </si>
  <si>
    <t>None</t>
  </si>
  <si>
    <t>GED</t>
  </si>
  <si>
    <t>H.S.</t>
  </si>
  <si>
    <t>Assoc. Deg.</t>
  </si>
  <si>
    <t>B.A.+</t>
  </si>
  <si>
    <t>Blacks</t>
  </si>
  <si>
    <t>Hispanics</t>
  </si>
  <si>
    <t>Whites</t>
  </si>
  <si>
    <t>Women</t>
  </si>
  <si>
    <t>Yes</t>
  </si>
  <si>
    <t>No</t>
  </si>
  <si>
    <t xml:space="preserve">Figure comes from...http://lilt.ilstu.edu/gmklass/pos138/datadisplay/sections/goodcharts.htm </t>
  </si>
  <si>
    <t>Downloaded on July 10, 2014 at 11:52 PM</t>
  </si>
  <si>
    <t>http://www.bgsu.edu/content/dam/BGSU/college-of-arts-and-sciences/NCFMR/documents/FP/FP-12-10.pdf</t>
  </si>
  <si>
    <t>http://www.bgsu.edu/content/dam/BGSU/college-of-arts-and-sciences/NCFMR/documents/FP/FP-12-06.pdf</t>
  </si>
  <si>
    <t xml:space="preserve">http://www.bgsu.edu/content/dam/BGSU/college-of-arts-and-sciences/NCFMR/documents/FP/FP-12-04.pdf </t>
  </si>
  <si>
    <t>http://www.bgsu.edu/content/dam/BGSU/college-of-arts-and-sciences/NCFMR/documents/FP/FP-14-06_live-arrange_father-child.pdf</t>
  </si>
  <si>
    <t>http://www.bgsu.edu/content/dam/BGSU/college-of-arts-and-sciences/NCFMR/documents/FP/FP-14-03_DemoSSCoupleHH.pdf</t>
  </si>
  <si>
    <t>http://www.bgsu.edu/content/dam/BGSU/college-of-arts-and-sciences/NCFMR/documents/FP/FP-13-02.pdf</t>
  </si>
  <si>
    <t>http://www.bgsu.edu/content/dam/BGSU/college-of-arts-and-sciences/NCFMR/documents/FP/FP-14-05_TrendsInBirths.pdf</t>
  </si>
  <si>
    <t>http://www.bgsu.edu/content/dam/BGSU/college-of-arts-and-sciences/NCFMR/documents/FP/FP-11-11.pdf</t>
  </si>
  <si>
    <t>http://www.bgsu.edu/content/dam/BGSU/college-of-arts-and-sciences/NCFMR/documents/FP/FP-14-04_TrendsInMotherhood.pdf</t>
  </si>
  <si>
    <t>http://www.bgsu.edu/content/dam/BGSU/college-of-arts-and-sciences/NCFMR/documents/FP/FP-12-22.pdf</t>
  </si>
  <si>
    <t>http://www.bgsu.edu/content/dam/BGSU/college-of-arts-and-sciences/NCFMR/documents/FP/FP-14-02_HMIInitiative.pdf</t>
  </si>
  <si>
    <t>http://www.bgsu.edu/content/dam/BGSU/college-of-arts-and-sciences/NCFMR/documents/FP/FP-13-06.pdf</t>
  </si>
  <si>
    <t>http://www.bgsu.edu/content/dam/BGSU/college-of-arts-and-sciences/NCFMR/documents/FP/FP-14-07-marital-status.pdf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</si>
</sst>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quot;$&quot;#,##0"/>
  </numFmts>
  <fonts count="8" x14ac:knownFonts="1">
    <font>
      <sz val="11"/>
      <color theme="1"/>
      <name val="Calibri"/>
      <family val="2"/>
      <scheme val="minor"/>
    </font>
    <font>
      <b/>
      <sz val="11"/>
      <color theme="1"/>
      <name val="Calibri"/>
      <family val="2"/>
      <scheme val="minor"/>
    </font>
    <font>
      <b/>
      <i/>
      <sz val="11"/>
      <color theme="1"/>
      <name val="Calibri"/>
      <family val="2"/>
      <scheme val="minor"/>
    </font>
    <font>
      <sz val="14"/>
      <color rgb="FF00B050"/>
      <name val="Calibri"/>
      <family val="2"/>
      <scheme val="minor"/>
    </font>
    <font>
      <sz val="9"/>
      <color theme="1"/>
      <name val="Calibri"/>
      <family val="2"/>
      <scheme val="minor"/>
    </font>
    <font>
      <sz val="9"/>
      <name val="Calibri"/>
      <family val="2"/>
      <scheme val="minor"/>
    </font>
    <font>
      <sz val="10"/>
      <name val="Courier"/>
      <family val="3"/>
    </font>
    <font>
      <u/>
      <sz val="11"/>
      <color theme="10"/>
      <name val="Calibri"/>
      <family val="2"/>
      <scheme val="minor"/>
    </font>
  </fonts>
  <fills count="2">
    <fill>
      <patternFill patternType="none"/>
    </fill>
    <fill>
      <patternFill patternType="gray125"/>
    </fill>
  </fills>
  <borders count="8">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0" fontId="6" fillId="0" borderId="0"/>
    <xf numFmtId="0" fontId="7" fillId="0" borderId="0" applyNumberFormat="0" applyFill="0" applyBorder="0" applyAlignment="0" applyProtection="0"/>
  </cellStyleXfs>
  <cellXfs count="60">
    <xf numFmtId="0" fontId="0" fillId="0" borderId="0" xfId="0"/>
    <xf numFmtId="0" fontId="0" fillId="0" borderId="0" xfId="0" applyAlignment="1"/>
    <xf numFmtId="0" fontId="1" fillId="0" borderId="0" xfId="0" applyFont="1"/>
    <xf numFmtId="0" fontId="0" fillId="0" borderId="0" xfId="0" applyFill="1" applyBorder="1"/>
    <xf numFmtId="0" fontId="0" fillId="0" borderId="0" xfId="0" applyFont="1" applyFill="1" applyBorder="1"/>
    <xf numFmtId="0" fontId="1" fillId="0" borderId="0" xfId="0" applyFont="1" applyAlignment="1"/>
    <xf numFmtId="9" fontId="0" fillId="0" borderId="0" xfId="0" applyNumberFormat="1"/>
    <xf numFmtId="0" fontId="0" fillId="0" borderId="1" xfId="0" applyBorder="1" applyAlignment="1">
      <alignment horizontal="right"/>
    </xf>
    <xf numFmtId="0" fontId="0" fillId="0" borderId="0" xfId="0" applyAlignment="1">
      <alignment horizontal="right"/>
    </xf>
    <xf numFmtId="0" fontId="0" fillId="0" borderId="2" xfId="0" applyBorder="1" applyAlignment="1">
      <alignment horizontal="right"/>
    </xf>
    <xf numFmtId="0" fontId="0" fillId="0" borderId="3" xfId="0" applyBorder="1" applyAlignment="1">
      <alignment horizontal="right"/>
    </xf>
    <xf numFmtId="9" fontId="0" fillId="0" borderId="2" xfId="0" applyNumberFormat="1" applyBorder="1" applyAlignment="1">
      <alignment horizontal="right"/>
    </xf>
    <xf numFmtId="0" fontId="0" fillId="0" borderId="0" xfId="0" applyFill="1"/>
    <xf numFmtId="0" fontId="0" fillId="0" borderId="0" xfId="0" applyFill="1" applyBorder="1" applyAlignment="1">
      <alignment horizontal="right"/>
    </xf>
    <xf numFmtId="3" fontId="0" fillId="0" borderId="0" xfId="0" applyNumberFormat="1"/>
    <xf numFmtId="0" fontId="0" fillId="0" borderId="3" xfId="0" applyBorder="1"/>
    <xf numFmtId="9" fontId="0" fillId="0" borderId="3" xfId="0" applyNumberFormat="1" applyBorder="1"/>
    <xf numFmtId="0" fontId="0" fillId="0" borderId="4" xfId="0" applyBorder="1" applyAlignment="1">
      <alignment horizontal="right"/>
    </xf>
    <xf numFmtId="0" fontId="0" fillId="0" borderId="1" xfId="0" applyBorder="1" applyAlignment="1">
      <alignment horizontal="left"/>
    </xf>
    <xf numFmtId="1" fontId="0" fillId="0" borderId="0" xfId="0" applyNumberFormat="1"/>
    <xf numFmtId="3" fontId="0" fillId="0" borderId="4" xfId="0" applyNumberFormat="1" applyBorder="1"/>
    <xf numFmtId="0" fontId="0" fillId="0" borderId="2" xfId="0" applyBorder="1" applyAlignment="1">
      <alignment horizontal="left"/>
    </xf>
    <xf numFmtId="1" fontId="0" fillId="0" borderId="3" xfId="0" applyNumberFormat="1" applyBorder="1"/>
    <xf numFmtId="0" fontId="0" fillId="0" borderId="0" xfId="0" applyBorder="1"/>
    <xf numFmtId="9" fontId="0" fillId="0" borderId="0" xfId="0" applyNumberFormat="1" applyFill="1" applyBorder="1"/>
    <xf numFmtId="0" fontId="1" fillId="0" borderId="0" xfId="0" applyFont="1" applyFill="1" applyBorder="1"/>
    <xf numFmtId="3" fontId="0" fillId="0" borderId="0" xfId="0" applyNumberFormat="1" applyFill="1" applyBorder="1"/>
    <xf numFmtId="164" fontId="0" fillId="0" borderId="0" xfId="0" applyNumberFormat="1" applyAlignment="1"/>
    <xf numFmtId="0" fontId="0" fillId="0" borderId="0" xfId="0" applyFill="1" applyAlignment="1">
      <alignment vertical="justify"/>
    </xf>
    <xf numFmtId="164" fontId="0" fillId="0" borderId="0" xfId="0" applyNumberFormat="1" applyFill="1" applyAlignment="1"/>
    <xf numFmtId="0" fontId="0" fillId="0" borderId="0" xfId="0" applyAlignment="1">
      <alignment vertical="center"/>
    </xf>
    <xf numFmtId="0" fontId="0" fillId="0" borderId="0" xfId="0" applyAlignment="1">
      <alignment wrapText="1"/>
    </xf>
    <xf numFmtId="9" fontId="0" fillId="0" borderId="0" xfId="0" applyNumberFormat="1" applyFont="1"/>
    <xf numFmtId="10" fontId="0" fillId="0" borderId="0" xfId="0" applyNumberFormat="1"/>
    <xf numFmtId="165" fontId="0" fillId="0" borderId="0" xfId="0" applyNumberFormat="1"/>
    <xf numFmtId="0" fontId="2" fillId="0" borderId="0" xfId="0" applyFont="1"/>
    <xf numFmtId="0" fontId="3" fillId="0" borderId="0" xfId="0" applyFont="1"/>
    <xf numFmtId="166" fontId="0" fillId="0" borderId="0" xfId="0" applyNumberFormat="1" applyAlignment="1">
      <alignment horizontal="center"/>
    </xf>
    <xf numFmtId="166" fontId="0" fillId="0" borderId="0" xfId="0" applyNumberFormat="1"/>
    <xf numFmtId="0" fontId="4" fillId="0" borderId="5" xfId="0" applyFont="1" applyFill="1" applyBorder="1" applyAlignment="1">
      <alignment wrapText="1"/>
    </xf>
    <xf numFmtId="0" fontId="4" fillId="0" borderId="6" xfId="0" applyFont="1" applyFill="1" applyBorder="1" applyAlignment="1">
      <alignment wrapText="1"/>
    </xf>
    <xf numFmtId="165" fontId="4" fillId="0" borderId="6" xfId="0" applyNumberFormat="1" applyFont="1" applyFill="1" applyBorder="1" applyAlignment="1">
      <alignment wrapText="1"/>
    </xf>
    <xf numFmtId="0" fontId="5" fillId="0" borderId="7" xfId="0" applyNumberFormat="1" applyFont="1" applyFill="1" applyBorder="1" applyAlignment="1">
      <alignment wrapText="1"/>
    </xf>
    <xf numFmtId="165" fontId="5" fillId="0" borderId="0" xfId="0" applyNumberFormat="1" applyFont="1" applyFill="1" applyBorder="1" applyAlignment="1">
      <alignment wrapText="1"/>
    </xf>
    <xf numFmtId="165" fontId="5" fillId="0" borderId="0" xfId="0" applyNumberFormat="1" applyFont="1" applyFill="1" applyAlignment="1">
      <alignment horizontal="right"/>
    </xf>
    <xf numFmtId="165" fontId="4" fillId="0" borderId="0" xfId="0" applyNumberFormat="1" applyFont="1" applyFill="1" applyBorder="1" applyAlignment="1">
      <alignment wrapText="1"/>
    </xf>
    <xf numFmtId="0" fontId="4" fillId="0" borderId="0" xfId="0" applyFont="1"/>
    <xf numFmtId="9" fontId="0" fillId="0" borderId="0" xfId="0" applyNumberFormat="1" applyFont="1" applyFill="1"/>
    <xf numFmtId="0" fontId="0" fillId="0" borderId="0" xfId="0" applyFont="1" applyFill="1"/>
    <xf numFmtId="0" fontId="0" fillId="0" borderId="0" xfId="0" applyFont="1"/>
    <xf numFmtId="0" fontId="6" fillId="0" borderId="0" xfId="1" applyFont="1"/>
    <xf numFmtId="0" fontId="6" fillId="0" borderId="0" xfId="1"/>
    <xf numFmtId="0" fontId="7" fillId="0" borderId="0" xfId="2"/>
    <xf numFmtId="0" fontId="7" fillId="0" borderId="0" xfId="2" applyAlignment="1"/>
    <xf numFmtId="0" fontId="7" fillId="0" borderId="0" xfId="2" applyFill="1"/>
    <xf numFmtId="1" fontId="7" fillId="0" borderId="0" xfId="2" applyNumberFormat="1"/>
    <xf numFmtId="0" fontId="0" fillId="0" borderId="0" xfId="0" applyAlignment="1">
      <alignment horizontal="left" vertical="center" wrapText="1"/>
    </xf>
    <xf numFmtId="0" fontId="0" fillId="0" borderId="0" xfId="0" applyAlignment="1">
      <alignment horizontal="left" vertical="center"/>
    </xf>
    <xf numFmtId="0" fontId="0" fillId="0" borderId="0" xfId="0" applyFont="1" applyFill="1" applyAlignment="1">
      <alignment horizontal="center" vertical="center" wrapText="1"/>
    </xf>
    <xf numFmtId="0" fontId="0" fillId="0" borderId="0" xfId="0"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Light16"/>
  <colors>
    <mruColors>
      <color rgb="FFD6CD8A"/>
      <color rgb="FF007A99"/>
      <color rgb="FF33AD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Top Reasons for Fathers Leaving</a:t>
            </a:r>
            <a:r>
              <a:rPr lang="en-US" sz="2000" baseline="0"/>
              <a:t> the Workforce in 2008</a:t>
            </a:r>
            <a:endParaRPr lang="en-US" sz="2000"/>
          </a:p>
        </c:rich>
      </c:tx>
      <c:layout/>
      <c:overlay val="0"/>
    </c:title>
    <c:autoTitleDeleted val="0"/>
    <c:plotArea>
      <c:layout>
        <c:manualLayout>
          <c:layoutTarget val="inner"/>
          <c:xMode val="edge"/>
          <c:yMode val="edge"/>
          <c:x val="0.16708397955937326"/>
          <c:y val="0.29539639667134632"/>
          <c:w val="0.68792800047721303"/>
          <c:h val="0.7039263260697064"/>
        </c:manualLayout>
      </c:layout>
      <c:pieChart>
        <c:varyColors val="1"/>
        <c:ser>
          <c:idx val="0"/>
          <c:order val="0"/>
          <c:dPt>
            <c:idx val="0"/>
            <c:bubble3D val="0"/>
            <c:spPr>
              <a:solidFill>
                <a:srgbClr val="007A99"/>
              </a:solidFill>
              <a:ln>
                <a:solidFill>
                  <a:prstClr val="black">
                    <a:lumMod val="50000"/>
                    <a:lumOff val="50000"/>
                  </a:prstClr>
                </a:solidFill>
              </a:ln>
            </c:spPr>
          </c:dPt>
          <c:dPt>
            <c:idx val="1"/>
            <c:bubble3D val="0"/>
            <c:spPr>
              <a:solidFill>
                <a:srgbClr val="D6CD8A"/>
              </a:solidFill>
              <a:ln>
                <a:solidFill>
                  <a:prstClr val="black">
                    <a:lumMod val="50000"/>
                    <a:lumOff val="50000"/>
                  </a:prstClr>
                </a:solidFill>
              </a:ln>
            </c:spPr>
          </c:dPt>
          <c:dPt>
            <c:idx val="2"/>
            <c:bubble3D val="0"/>
            <c:spPr>
              <a:solidFill>
                <a:srgbClr val="33ADCC"/>
              </a:solidFill>
              <a:ln>
                <a:solidFill>
                  <a:prstClr val="black">
                    <a:lumMod val="50000"/>
                    <a:lumOff val="50000"/>
                  </a:prstClr>
                </a:solidFill>
              </a:ln>
            </c:spPr>
          </c:dPt>
          <c:dPt>
            <c:idx val="3"/>
            <c:bubble3D val="0"/>
            <c:spPr>
              <a:solidFill>
                <a:schemeClr val="bg1">
                  <a:lumMod val="65000"/>
                </a:schemeClr>
              </a:solidFill>
              <a:ln>
                <a:solidFill>
                  <a:prstClr val="black">
                    <a:lumMod val="50000"/>
                    <a:lumOff val="50000"/>
                  </a:prstClr>
                </a:solidFill>
              </a:ln>
            </c:spPr>
          </c:dPt>
          <c:dLbls>
            <c:dLbl>
              <c:idx val="1"/>
              <c:layout/>
              <c:tx>
                <c:rich>
                  <a:bodyPr/>
                  <a:lstStyle/>
                  <a:p>
                    <a:r>
                      <a:rPr lang="en-US" sz="1400"/>
                      <a:t>School/</a:t>
                    </a:r>
                  </a:p>
                  <a:p>
                    <a:r>
                      <a:rPr lang="en-US" sz="1400"/>
                      <a:t>Training
20%</a:t>
                    </a:r>
                    <a:endParaRPr lang="en-US"/>
                  </a:p>
                </c:rich>
              </c:tx>
              <c:showLegendKey val="0"/>
              <c:showVal val="0"/>
              <c:showCatName val="1"/>
              <c:showSerName val="0"/>
              <c:showPercent val="1"/>
              <c:showBubbleSize val="0"/>
            </c:dLbl>
            <c:txPr>
              <a:bodyPr/>
              <a:lstStyle/>
              <a:p>
                <a:pPr>
                  <a:defRPr sz="1400"/>
                </a:pPr>
                <a:endParaRPr lang="en-US"/>
              </a:p>
            </c:txPr>
            <c:showLegendKey val="0"/>
            <c:showVal val="0"/>
            <c:showCatName val="1"/>
            <c:showSerName val="0"/>
            <c:showPercent val="1"/>
            <c:showBubbleSize val="0"/>
            <c:showLeaderLines val="1"/>
          </c:dLbls>
          <c:cat>
            <c:strRef>
              <c:f>'Simple Pie'!$A$4:$A$7</c:f>
              <c:strCache>
                <c:ptCount val="4"/>
                <c:pt idx="0">
                  <c:v>Childcare</c:v>
                </c:pt>
                <c:pt idx="1">
                  <c:v>School/Training</c:v>
                </c:pt>
                <c:pt idx="2">
                  <c:v>Layoff</c:v>
                </c:pt>
                <c:pt idx="3">
                  <c:v>Other</c:v>
                </c:pt>
              </c:strCache>
            </c:strRef>
          </c:cat>
          <c:val>
            <c:numRef>
              <c:f>'Simple Pie'!$B$4:$B$7</c:f>
              <c:numCache>
                <c:formatCode>0%</c:formatCode>
                <c:ptCount val="4"/>
                <c:pt idx="0">
                  <c:v>0.15</c:v>
                </c:pt>
                <c:pt idx="1">
                  <c:v>0.2</c:v>
                </c:pt>
                <c:pt idx="2">
                  <c:v>0.19</c:v>
                </c:pt>
                <c:pt idx="3">
                  <c:v>0.46</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a:pPr>
            <a:r>
              <a:rPr lang="en-US" sz="1100"/>
              <a:t>Prevalence of Preunion First Birth by Race/Ethnicity:</a:t>
            </a:r>
          </a:p>
          <a:p>
            <a:pPr algn="l">
              <a:defRPr sz="1100"/>
            </a:pPr>
            <a:r>
              <a:rPr lang="en-US" sz="1100" b="0"/>
              <a:t>Blacks</a:t>
            </a:r>
          </a:p>
        </c:rich>
      </c:tx>
      <c:layout>
        <c:manualLayout>
          <c:xMode val="edge"/>
          <c:yMode val="edge"/>
          <c:x val="8.6793128131708666E-4"/>
          <c:y val="0"/>
        </c:manualLayout>
      </c:layout>
      <c:overlay val="0"/>
    </c:title>
    <c:autoTitleDeleted val="0"/>
    <c:plotArea>
      <c:layout>
        <c:manualLayout>
          <c:layoutTarget val="inner"/>
          <c:xMode val="edge"/>
          <c:yMode val="edge"/>
          <c:x val="0.35538008033086771"/>
          <c:y val="0.17008092738407699"/>
          <c:w val="0.26398756263421619"/>
          <c:h val="0.77436351706036743"/>
        </c:manualLayout>
      </c:layout>
      <c:pieChart>
        <c:varyColors val="1"/>
        <c:ser>
          <c:idx val="0"/>
          <c:order val="0"/>
          <c:tx>
            <c:strRef>
              <c:f>Bar!$B$28</c:f>
              <c:strCache>
                <c:ptCount val="1"/>
                <c:pt idx="0">
                  <c:v>Blacks</c:v>
                </c:pt>
              </c:strCache>
            </c:strRef>
          </c:tx>
          <c:spPr>
            <a:solidFill>
              <a:srgbClr val="D6CD8A"/>
            </a:solidFill>
          </c:spPr>
          <c:dPt>
            <c:idx val="1"/>
            <c:bubble3D val="0"/>
            <c:spPr>
              <a:solidFill>
                <a:srgbClr val="007A99"/>
              </a:solidFill>
            </c:spPr>
          </c:dPt>
          <c:dLbls>
            <c:showLegendKey val="0"/>
            <c:showVal val="0"/>
            <c:showCatName val="1"/>
            <c:showSerName val="0"/>
            <c:showPercent val="1"/>
            <c:showBubbleSize val="0"/>
            <c:showLeaderLines val="1"/>
          </c:dLbls>
          <c:cat>
            <c:strRef>
              <c:f>Bar!$C$27:$D$27</c:f>
              <c:strCache>
                <c:ptCount val="2"/>
                <c:pt idx="0">
                  <c:v>Yes</c:v>
                </c:pt>
                <c:pt idx="1">
                  <c:v>No</c:v>
                </c:pt>
              </c:strCache>
            </c:strRef>
          </c:cat>
          <c:val>
            <c:numRef>
              <c:f>Bar!$C$28:$D$28</c:f>
              <c:numCache>
                <c:formatCode>0%</c:formatCode>
                <c:ptCount val="2"/>
                <c:pt idx="0">
                  <c:v>0.33</c:v>
                </c:pt>
                <c:pt idx="1">
                  <c:v>0.66999999999999993</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100" b="0"/>
              <a:t>Hispanics</a:t>
            </a:r>
          </a:p>
        </c:rich>
      </c:tx>
      <c:layout>
        <c:manualLayout>
          <c:xMode val="edge"/>
          <c:yMode val="edge"/>
          <c:x val="1.8939393939394658E-4"/>
          <c:y val="0"/>
        </c:manualLayout>
      </c:layout>
      <c:overlay val="0"/>
    </c:title>
    <c:autoTitleDeleted val="0"/>
    <c:plotArea>
      <c:layout>
        <c:manualLayout>
          <c:layoutTarget val="inner"/>
          <c:xMode val="edge"/>
          <c:yMode val="edge"/>
          <c:x val="0.34394933587846976"/>
          <c:y val="0.1460936132983377"/>
          <c:w val="0.2836924858824465"/>
          <c:h val="0.83216462525517643"/>
        </c:manualLayout>
      </c:layout>
      <c:pieChart>
        <c:varyColors val="1"/>
        <c:ser>
          <c:idx val="0"/>
          <c:order val="0"/>
          <c:tx>
            <c:strRef>
              <c:f>Bar!$B$29</c:f>
              <c:strCache>
                <c:ptCount val="1"/>
                <c:pt idx="0">
                  <c:v>Hispanics</c:v>
                </c:pt>
              </c:strCache>
            </c:strRef>
          </c:tx>
          <c:spPr>
            <a:solidFill>
              <a:srgbClr val="007A99"/>
            </a:solidFill>
          </c:spPr>
          <c:dPt>
            <c:idx val="0"/>
            <c:bubble3D val="0"/>
            <c:spPr>
              <a:solidFill>
                <a:srgbClr val="D6CD8A"/>
              </a:solidFill>
            </c:spPr>
          </c:dPt>
          <c:dLbls>
            <c:showLegendKey val="0"/>
            <c:showVal val="0"/>
            <c:showCatName val="1"/>
            <c:showSerName val="0"/>
            <c:showPercent val="1"/>
            <c:showBubbleSize val="0"/>
            <c:showLeaderLines val="1"/>
          </c:dLbls>
          <c:cat>
            <c:strRef>
              <c:f>Bar!$C$27:$D$27</c:f>
              <c:strCache>
                <c:ptCount val="2"/>
                <c:pt idx="0">
                  <c:v>Yes</c:v>
                </c:pt>
                <c:pt idx="1">
                  <c:v>No</c:v>
                </c:pt>
              </c:strCache>
            </c:strRef>
          </c:cat>
          <c:val>
            <c:numRef>
              <c:f>Bar!$C$29:$D$29</c:f>
              <c:numCache>
                <c:formatCode>0%</c:formatCode>
                <c:ptCount val="2"/>
                <c:pt idx="0">
                  <c:v>0.13</c:v>
                </c:pt>
                <c:pt idx="1">
                  <c:v>0.87</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100" b="0"/>
              <a:t>Whites</a:t>
            </a:r>
          </a:p>
        </c:rich>
      </c:tx>
      <c:layout>
        <c:manualLayout>
          <c:xMode val="edge"/>
          <c:yMode val="edge"/>
          <c:x val="1.0254532136970901E-3"/>
          <c:y val="0"/>
        </c:manualLayout>
      </c:layout>
      <c:overlay val="0"/>
    </c:title>
    <c:autoTitleDeleted val="0"/>
    <c:plotArea>
      <c:layout>
        <c:manualLayout>
          <c:layoutTarget val="inner"/>
          <c:xMode val="edge"/>
          <c:yMode val="edge"/>
          <c:x val="0.33063032818572097"/>
          <c:y val="0.11831583552055994"/>
          <c:w val="0.3032098821949582"/>
          <c:h val="0.86920166229221352"/>
        </c:manualLayout>
      </c:layout>
      <c:pieChart>
        <c:varyColors val="1"/>
        <c:ser>
          <c:idx val="0"/>
          <c:order val="0"/>
          <c:tx>
            <c:strRef>
              <c:f>Bar!$B$30</c:f>
              <c:strCache>
                <c:ptCount val="1"/>
                <c:pt idx="0">
                  <c:v>Whites</c:v>
                </c:pt>
              </c:strCache>
            </c:strRef>
          </c:tx>
          <c:spPr>
            <a:solidFill>
              <a:srgbClr val="007A99"/>
            </a:solidFill>
          </c:spPr>
          <c:dPt>
            <c:idx val="0"/>
            <c:bubble3D val="0"/>
            <c:spPr>
              <a:solidFill>
                <a:srgbClr val="D6CD8A"/>
              </a:solidFill>
            </c:spPr>
          </c:dPt>
          <c:dLbls>
            <c:showLegendKey val="0"/>
            <c:showVal val="0"/>
            <c:showCatName val="1"/>
            <c:showSerName val="0"/>
            <c:showPercent val="1"/>
            <c:showBubbleSize val="0"/>
            <c:showLeaderLines val="1"/>
          </c:dLbls>
          <c:cat>
            <c:strRef>
              <c:f>Bar!$C$27:$D$27</c:f>
              <c:strCache>
                <c:ptCount val="2"/>
                <c:pt idx="0">
                  <c:v>Yes</c:v>
                </c:pt>
                <c:pt idx="1">
                  <c:v>No</c:v>
                </c:pt>
              </c:strCache>
            </c:strRef>
          </c:cat>
          <c:val>
            <c:numRef>
              <c:f>Bar!$C$30:$D$30</c:f>
              <c:numCache>
                <c:formatCode>0%</c:formatCode>
                <c:ptCount val="2"/>
                <c:pt idx="0">
                  <c:v>7.0000000000000007E-2</c:v>
                </c:pt>
                <c:pt idx="1">
                  <c:v>0.92999999999999994</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800" b="1" i="0" baseline="0">
                <a:effectLst/>
              </a:rPr>
              <a:t>Share of Married Mothers Experiencing a Premarital Birth, by Race and Marriage Cohort</a:t>
            </a:r>
            <a:endParaRPr lang="en-US">
              <a:effectLst/>
            </a:endParaRPr>
          </a:p>
        </c:rich>
      </c:tx>
      <c:layout>
        <c:manualLayout>
          <c:xMode val="edge"/>
          <c:yMode val="edge"/>
          <c:x val="1.045494313210853E-3"/>
          <c:y val="0"/>
        </c:manualLayout>
      </c:layout>
      <c:overlay val="0"/>
    </c:title>
    <c:autoTitleDeleted val="0"/>
    <c:plotArea>
      <c:layout>
        <c:manualLayout>
          <c:layoutTarget val="inner"/>
          <c:xMode val="edge"/>
          <c:yMode val="edge"/>
          <c:x val="3.8280232332069605E-2"/>
          <c:y val="0.14687554680664916"/>
          <c:w val="0.95150979391464952"/>
          <c:h val="0.76941606961291997"/>
        </c:manualLayout>
      </c:layout>
      <c:lineChart>
        <c:grouping val="standard"/>
        <c:varyColors val="0"/>
        <c:ser>
          <c:idx val="0"/>
          <c:order val="0"/>
          <c:tx>
            <c:strRef>
              <c:f>'Simp Line'!$B$4</c:f>
              <c:strCache>
                <c:ptCount val="1"/>
                <c:pt idx="0">
                  <c:v>Overall</c:v>
                </c:pt>
              </c:strCache>
            </c:strRef>
          </c:tx>
          <c:spPr>
            <a:ln>
              <a:solidFill>
                <a:srgbClr val="007A99"/>
              </a:solidFill>
            </a:ln>
          </c:spPr>
          <c:marker>
            <c:symbol val="none"/>
          </c:marker>
          <c:dLbls>
            <c:dLbl>
              <c:idx val="0"/>
              <c:dLblPos val="l"/>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txPr>
              <a:bodyPr/>
              <a:lstStyle/>
              <a:p>
                <a:pPr>
                  <a:defRPr sz="1200"/>
                </a:pPr>
                <a:endParaRPr lang="en-US"/>
              </a:p>
            </c:txPr>
            <c:showLegendKey val="0"/>
            <c:showVal val="1"/>
            <c:showCatName val="0"/>
            <c:showSerName val="0"/>
            <c:showPercent val="0"/>
            <c:showBubbleSize val="0"/>
            <c:showLeaderLines val="0"/>
          </c:dLbls>
          <c:cat>
            <c:strRef>
              <c:f>'Simp Line'!$A$5:$A$15</c:f>
              <c:strCache>
                <c:ptCount val="11"/>
                <c:pt idx="0">
                  <c:v>1955-59</c:v>
                </c:pt>
                <c:pt idx="1">
                  <c:v>1960-64</c:v>
                </c:pt>
                <c:pt idx="2">
                  <c:v>1965-69</c:v>
                </c:pt>
                <c:pt idx="3">
                  <c:v>1970-74</c:v>
                </c:pt>
                <c:pt idx="4">
                  <c:v>1975-79</c:v>
                </c:pt>
                <c:pt idx="5">
                  <c:v>1980-84</c:v>
                </c:pt>
                <c:pt idx="6">
                  <c:v>1985-89</c:v>
                </c:pt>
                <c:pt idx="7">
                  <c:v>1990-94</c:v>
                </c:pt>
                <c:pt idx="8">
                  <c:v>1995-99</c:v>
                </c:pt>
                <c:pt idx="9">
                  <c:v>2000-04</c:v>
                </c:pt>
                <c:pt idx="10">
                  <c:v>2005-09</c:v>
                </c:pt>
              </c:strCache>
            </c:strRef>
          </c:cat>
          <c:val>
            <c:numRef>
              <c:f>'Simp Line'!$B$5:$B$15</c:f>
              <c:numCache>
                <c:formatCode>0.0</c:formatCode>
                <c:ptCount val="11"/>
                <c:pt idx="0">
                  <c:v>4.43</c:v>
                </c:pt>
                <c:pt idx="1">
                  <c:v>5.76</c:v>
                </c:pt>
                <c:pt idx="2">
                  <c:v>7.48</c:v>
                </c:pt>
                <c:pt idx="3">
                  <c:v>7.83</c:v>
                </c:pt>
                <c:pt idx="4">
                  <c:v>9.76</c:v>
                </c:pt>
                <c:pt idx="5" formatCode="General">
                  <c:v>13.2</c:v>
                </c:pt>
                <c:pt idx="6">
                  <c:v>15.7</c:v>
                </c:pt>
                <c:pt idx="7">
                  <c:v>19.600000000000001</c:v>
                </c:pt>
                <c:pt idx="8">
                  <c:v>25.3</c:v>
                </c:pt>
                <c:pt idx="9">
                  <c:v>28.5</c:v>
                </c:pt>
                <c:pt idx="10">
                  <c:v>30.9</c:v>
                </c:pt>
              </c:numCache>
            </c:numRef>
          </c:val>
          <c:smooth val="0"/>
        </c:ser>
        <c:ser>
          <c:idx val="1"/>
          <c:order val="1"/>
          <c:tx>
            <c:strRef>
              <c:f>'Simp Line'!$C$4</c:f>
              <c:strCache>
                <c:ptCount val="1"/>
                <c:pt idx="0">
                  <c:v>White</c:v>
                </c:pt>
              </c:strCache>
            </c:strRef>
          </c:tx>
          <c:spPr>
            <a:ln>
              <a:solidFill>
                <a:srgbClr val="A29A6B"/>
              </a:solidFill>
              <a:prstDash val="dash"/>
            </a:ln>
          </c:spPr>
          <c:marker>
            <c:symbol val="none"/>
          </c:marker>
          <c:dLbls>
            <c:dLbl>
              <c:idx val="0"/>
              <c:dLblPos val="l"/>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txPr>
              <a:bodyPr/>
              <a:lstStyle/>
              <a:p>
                <a:pPr>
                  <a:defRPr sz="1200"/>
                </a:pPr>
                <a:endParaRPr lang="en-US"/>
              </a:p>
            </c:txPr>
            <c:showLegendKey val="0"/>
            <c:showVal val="1"/>
            <c:showCatName val="0"/>
            <c:showSerName val="0"/>
            <c:showPercent val="0"/>
            <c:showBubbleSize val="0"/>
            <c:showLeaderLines val="0"/>
          </c:dLbls>
          <c:cat>
            <c:strRef>
              <c:f>'Simp Line'!$A$5:$A$15</c:f>
              <c:strCache>
                <c:ptCount val="11"/>
                <c:pt idx="0">
                  <c:v>1955-59</c:v>
                </c:pt>
                <c:pt idx="1">
                  <c:v>1960-64</c:v>
                </c:pt>
                <c:pt idx="2">
                  <c:v>1965-69</c:v>
                </c:pt>
                <c:pt idx="3">
                  <c:v>1970-74</c:v>
                </c:pt>
                <c:pt idx="4">
                  <c:v>1975-79</c:v>
                </c:pt>
                <c:pt idx="5">
                  <c:v>1980-84</c:v>
                </c:pt>
                <c:pt idx="6">
                  <c:v>1985-89</c:v>
                </c:pt>
                <c:pt idx="7">
                  <c:v>1990-94</c:v>
                </c:pt>
                <c:pt idx="8">
                  <c:v>1995-99</c:v>
                </c:pt>
                <c:pt idx="9">
                  <c:v>2000-04</c:v>
                </c:pt>
                <c:pt idx="10">
                  <c:v>2005-09</c:v>
                </c:pt>
              </c:strCache>
            </c:strRef>
          </c:cat>
          <c:val>
            <c:numRef>
              <c:f>'Simp Line'!$C$5:$C$15</c:f>
              <c:numCache>
                <c:formatCode>0.0</c:formatCode>
                <c:ptCount val="11"/>
                <c:pt idx="0" formatCode="General">
                  <c:v>2.4</c:v>
                </c:pt>
                <c:pt idx="1">
                  <c:v>3</c:v>
                </c:pt>
                <c:pt idx="2" formatCode="General">
                  <c:v>3.8</c:v>
                </c:pt>
                <c:pt idx="3" formatCode="General">
                  <c:v>4.2</c:v>
                </c:pt>
                <c:pt idx="4" formatCode="General">
                  <c:v>6.4</c:v>
                </c:pt>
                <c:pt idx="5" formatCode="General">
                  <c:v>8.6</c:v>
                </c:pt>
                <c:pt idx="6" formatCode="General">
                  <c:v>11.4</c:v>
                </c:pt>
                <c:pt idx="7" formatCode="General">
                  <c:v>15.2</c:v>
                </c:pt>
                <c:pt idx="8" formatCode="General">
                  <c:v>20.2</c:v>
                </c:pt>
                <c:pt idx="9" formatCode="General">
                  <c:v>21.5</c:v>
                </c:pt>
                <c:pt idx="10" formatCode="General">
                  <c:v>20.399999999999999</c:v>
                </c:pt>
              </c:numCache>
            </c:numRef>
          </c:val>
          <c:smooth val="0"/>
        </c:ser>
        <c:ser>
          <c:idx val="2"/>
          <c:order val="2"/>
          <c:tx>
            <c:strRef>
              <c:f>'Simp Line'!$D$4</c:f>
              <c:strCache>
                <c:ptCount val="1"/>
                <c:pt idx="0">
                  <c:v>Black</c:v>
                </c:pt>
              </c:strCache>
            </c:strRef>
          </c:tx>
          <c:spPr>
            <a:ln>
              <a:solidFill>
                <a:schemeClr val="tx1">
                  <a:lumMod val="50000"/>
                  <a:lumOff val="50000"/>
                </a:schemeClr>
              </a:solidFill>
              <a:prstDash val="dashDot"/>
            </a:ln>
          </c:spPr>
          <c:marker>
            <c:symbol val="none"/>
          </c:marker>
          <c:dLbls>
            <c:dLbl>
              <c:idx val="0"/>
              <c:dLblPos val="l"/>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txPr>
              <a:bodyPr/>
              <a:lstStyle/>
              <a:p>
                <a:pPr>
                  <a:defRPr sz="1200"/>
                </a:pPr>
                <a:endParaRPr lang="en-US"/>
              </a:p>
            </c:txPr>
            <c:showLegendKey val="0"/>
            <c:showVal val="1"/>
            <c:showCatName val="0"/>
            <c:showSerName val="0"/>
            <c:showPercent val="0"/>
            <c:showBubbleSize val="0"/>
            <c:showLeaderLines val="0"/>
          </c:dLbls>
          <c:cat>
            <c:strRef>
              <c:f>'Simp Line'!$A$5:$A$15</c:f>
              <c:strCache>
                <c:ptCount val="11"/>
                <c:pt idx="0">
                  <c:v>1955-59</c:v>
                </c:pt>
                <c:pt idx="1">
                  <c:v>1960-64</c:v>
                </c:pt>
                <c:pt idx="2">
                  <c:v>1965-69</c:v>
                </c:pt>
                <c:pt idx="3">
                  <c:v>1970-74</c:v>
                </c:pt>
                <c:pt idx="4">
                  <c:v>1975-79</c:v>
                </c:pt>
                <c:pt idx="5">
                  <c:v>1980-84</c:v>
                </c:pt>
                <c:pt idx="6">
                  <c:v>1985-89</c:v>
                </c:pt>
                <c:pt idx="7">
                  <c:v>1990-94</c:v>
                </c:pt>
                <c:pt idx="8">
                  <c:v>1995-99</c:v>
                </c:pt>
                <c:pt idx="9">
                  <c:v>2000-04</c:v>
                </c:pt>
                <c:pt idx="10">
                  <c:v>2005-09</c:v>
                </c:pt>
              </c:strCache>
            </c:strRef>
          </c:cat>
          <c:val>
            <c:numRef>
              <c:f>'Simp Line'!$D$5:$D$15</c:f>
              <c:numCache>
                <c:formatCode>General</c:formatCode>
                <c:ptCount val="11"/>
                <c:pt idx="0">
                  <c:v>22.1</c:v>
                </c:pt>
                <c:pt idx="1">
                  <c:v>29.6</c:v>
                </c:pt>
                <c:pt idx="2">
                  <c:v>36.1</c:v>
                </c:pt>
                <c:pt idx="3">
                  <c:v>38.200000000000003</c:v>
                </c:pt>
                <c:pt idx="4">
                  <c:v>41.2</c:v>
                </c:pt>
                <c:pt idx="5">
                  <c:v>45.1</c:v>
                </c:pt>
                <c:pt idx="6">
                  <c:v>47.4</c:v>
                </c:pt>
                <c:pt idx="7">
                  <c:v>48.2</c:v>
                </c:pt>
                <c:pt idx="8">
                  <c:v>55.2</c:v>
                </c:pt>
                <c:pt idx="9">
                  <c:v>57.1</c:v>
                </c:pt>
                <c:pt idx="10">
                  <c:v>57.1</c:v>
                </c:pt>
              </c:numCache>
            </c:numRef>
          </c:val>
          <c:smooth val="0"/>
        </c:ser>
        <c:dLbls>
          <c:showLegendKey val="0"/>
          <c:showVal val="0"/>
          <c:showCatName val="0"/>
          <c:showSerName val="0"/>
          <c:showPercent val="0"/>
          <c:showBubbleSize val="0"/>
        </c:dLbls>
        <c:marker val="1"/>
        <c:smooth val="0"/>
        <c:axId val="93915392"/>
        <c:axId val="93941760"/>
      </c:lineChart>
      <c:catAx>
        <c:axId val="93915392"/>
        <c:scaling>
          <c:orientation val="minMax"/>
        </c:scaling>
        <c:delete val="0"/>
        <c:axPos val="b"/>
        <c:majorTickMark val="out"/>
        <c:minorTickMark val="none"/>
        <c:tickLblPos val="nextTo"/>
        <c:txPr>
          <a:bodyPr/>
          <a:lstStyle/>
          <a:p>
            <a:pPr>
              <a:defRPr sz="1400"/>
            </a:pPr>
            <a:endParaRPr lang="en-US"/>
          </a:p>
        </c:txPr>
        <c:crossAx val="93941760"/>
        <c:crosses val="autoZero"/>
        <c:auto val="1"/>
        <c:lblAlgn val="ctr"/>
        <c:lblOffset val="100"/>
        <c:noMultiLvlLbl val="0"/>
      </c:catAx>
      <c:valAx>
        <c:axId val="93941760"/>
        <c:scaling>
          <c:orientation val="minMax"/>
          <c:max val="70"/>
        </c:scaling>
        <c:delete val="0"/>
        <c:axPos val="l"/>
        <c:numFmt formatCode="0" sourceLinked="0"/>
        <c:majorTickMark val="out"/>
        <c:minorTickMark val="none"/>
        <c:tickLblPos val="nextTo"/>
        <c:txPr>
          <a:bodyPr/>
          <a:lstStyle/>
          <a:p>
            <a:pPr>
              <a:defRPr sz="1400"/>
            </a:pPr>
            <a:endParaRPr lang="en-US"/>
          </a:p>
        </c:txPr>
        <c:crossAx val="93915392"/>
        <c:crosses val="autoZero"/>
        <c:crossBetween val="between"/>
      </c:valAx>
    </c:plotArea>
    <c:legend>
      <c:legendPos val="l"/>
      <c:layout>
        <c:manualLayout>
          <c:xMode val="edge"/>
          <c:yMode val="edge"/>
          <c:x val="5.3172936716243804E-2"/>
          <c:y val="0.14769422572178481"/>
          <c:w val="0.14758761057645575"/>
          <c:h val="0.27348293963254594"/>
        </c:manualLayout>
      </c:layout>
      <c:overlay val="1"/>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0"/>
            </a:pPr>
            <a:r>
              <a:rPr lang="en-US" sz="1050" b="0"/>
              <a:t>Figure 1. Young Adults Living in a Parent's Household and Economic Recession Years by Sex and Ages, 1940-2010</a:t>
            </a:r>
          </a:p>
        </c:rich>
      </c:tx>
      <c:layout>
        <c:manualLayout>
          <c:xMode val="edge"/>
          <c:yMode val="edge"/>
          <c:x val="3.6151668986329189E-3"/>
          <c:y val="2.7378507871321013E-3"/>
        </c:manualLayout>
      </c:layout>
      <c:overlay val="0"/>
    </c:title>
    <c:autoTitleDeleted val="0"/>
    <c:plotArea>
      <c:layout>
        <c:manualLayout>
          <c:layoutTarget val="inner"/>
          <c:xMode val="edge"/>
          <c:yMode val="edge"/>
          <c:x val="5.3750290350894812E-2"/>
          <c:y val="0.13717322295698664"/>
          <c:w val="0.62696595217264517"/>
          <c:h val="0.79674519124534493"/>
        </c:manualLayout>
      </c:layout>
      <c:barChart>
        <c:barDir val="col"/>
        <c:grouping val="clustered"/>
        <c:varyColors val="0"/>
        <c:ser>
          <c:idx val="0"/>
          <c:order val="0"/>
          <c:tx>
            <c:strRef>
              <c:f>'Line w objects'!$B$3:$B$4</c:f>
              <c:strCache>
                <c:ptCount val="1"/>
                <c:pt idx="0">
                  <c:v>Recessions</c:v>
                </c:pt>
              </c:strCache>
            </c:strRef>
          </c:tx>
          <c:spPr>
            <a:solidFill>
              <a:schemeClr val="bg1">
                <a:lumMod val="85000"/>
              </a:schemeClr>
            </a:solidFill>
          </c:spPr>
          <c:invertIfNegative val="0"/>
          <c:cat>
            <c:numRef>
              <c:f>'Line w objects'!$A$5:$A$75</c:f>
              <c:numCache>
                <c:formatCode>0</c:formatCode>
                <c:ptCount val="7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pt idx="61">
                  <c:v>2001</c:v>
                </c:pt>
                <c:pt idx="62">
                  <c:v>2002</c:v>
                </c:pt>
                <c:pt idx="63">
                  <c:v>2003</c:v>
                </c:pt>
                <c:pt idx="64">
                  <c:v>2004</c:v>
                </c:pt>
                <c:pt idx="65">
                  <c:v>2005</c:v>
                </c:pt>
                <c:pt idx="66">
                  <c:v>2006</c:v>
                </c:pt>
                <c:pt idx="67">
                  <c:v>2007</c:v>
                </c:pt>
                <c:pt idx="68">
                  <c:v>2008</c:v>
                </c:pt>
                <c:pt idx="69">
                  <c:v>2009</c:v>
                </c:pt>
                <c:pt idx="70">
                  <c:v>2010</c:v>
                </c:pt>
              </c:numCache>
            </c:numRef>
          </c:cat>
          <c:val>
            <c:numRef>
              <c:f>'Line w objects'!$B$5:$B$75</c:f>
              <c:numCache>
                <c:formatCode>0%</c:formatCode>
                <c:ptCount val="71"/>
                <c:pt idx="0">
                  <c:v>0</c:v>
                </c:pt>
                <c:pt idx="1">
                  <c:v>0</c:v>
                </c:pt>
                <c:pt idx="2">
                  <c:v>0</c:v>
                </c:pt>
                <c:pt idx="3">
                  <c:v>0</c:v>
                </c:pt>
                <c:pt idx="4">
                  <c:v>0</c:v>
                </c:pt>
                <c:pt idx="5">
                  <c:v>1</c:v>
                </c:pt>
                <c:pt idx="6">
                  <c:v>0</c:v>
                </c:pt>
                <c:pt idx="7">
                  <c:v>0</c:v>
                </c:pt>
                <c:pt idx="8">
                  <c:v>1</c:v>
                </c:pt>
                <c:pt idx="9">
                  <c:v>1</c:v>
                </c:pt>
                <c:pt idx="10">
                  <c:v>0</c:v>
                </c:pt>
                <c:pt idx="11">
                  <c:v>0</c:v>
                </c:pt>
                <c:pt idx="12">
                  <c:v>0</c:v>
                </c:pt>
                <c:pt idx="13">
                  <c:v>1</c:v>
                </c:pt>
                <c:pt idx="14">
                  <c:v>1</c:v>
                </c:pt>
                <c:pt idx="15">
                  <c:v>0</c:v>
                </c:pt>
                <c:pt idx="16">
                  <c:v>0</c:v>
                </c:pt>
                <c:pt idx="17">
                  <c:v>1</c:v>
                </c:pt>
                <c:pt idx="18">
                  <c:v>1</c:v>
                </c:pt>
                <c:pt idx="19">
                  <c:v>0</c:v>
                </c:pt>
                <c:pt idx="20">
                  <c:v>1</c:v>
                </c:pt>
                <c:pt idx="21">
                  <c:v>1</c:v>
                </c:pt>
                <c:pt idx="22">
                  <c:v>0</c:v>
                </c:pt>
                <c:pt idx="23">
                  <c:v>0</c:v>
                </c:pt>
                <c:pt idx="24">
                  <c:v>0</c:v>
                </c:pt>
                <c:pt idx="25">
                  <c:v>0</c:v>
                </c:pt>
                <c:pt idx="26">
                  <c:v>0</c:v>
                </c:pt>
                <c:pt idx="27">
                  <c:v>0</c:v>
                </c:pt>
                <c:pt idx="28">
                  <c:v>0</c:v>
                </c:pt>
                <c:pt idx="29">
                  <c:v>1</c:v>
                </c:pt>
                <c:pt idx="30">
                  <c:v>1</c:v>
                </c:pt>
                <c:pt idx="31">
                  <c:v>0</c:v>
                </c:pt>
                <c:pt idx="32">
                  <c:v>0</c:v>
                </c:pt>
                <c:pt idx="33">
                  <c:v>1</c:v>
                </c:pt>
                <c:pt idx="34">
                  <c:v>1</c:v>
                </c:pt>
                <c:pt idx="35">
                  <c:v>1</c:v>
                </c:pt>
                <c:pt idx="36">
                  <c:v>0</c:v>
                </c:pt>
                <c:pt idx="37">
                  <c:v>0</c:v>
                </c:pt>
                <c:pt idx="38">
                  <c:v>0</c:v>
                </c:pt>
                <c:pt idx="39">
                  <c:v>0</c:v>
                </c:pt>
                <c:pt idx="40">
                  <c:v>1</c:v>
                </c:pt>
                <c:pt idx="41">
                  <c:v>1</c:v>
                </c:pt>
                <c:pt idx="42">
                  <c:v>1</c:v>
                </c:pt>
                <c:pt idx="43">
                  <c:v>0</c:v>
                </c:pt>
                <c:pt idx="44">
                  <c:v>0</c:v>
                </c:pt>
                <c:pt idx="45">
                  <c:v>0</c:v>
                </c:pt>
                <c:pt idx="46">
                  <c:v>0</c:v>
                </c:pt>
                <c:pt idx="47">
                  <c:v>0</c:v>
                </c:pt>
                <c:pt idx="48">
                  <c:v>0</c:v>
                </c:pt>
                <c:pt idx="49">
                  <c:v>0</c:v>
                </c:pt>
                <c:pt idx="50">
                  <c:v>1</c:v>
                </c:pt>
                <c:pt idx="51">
                  <c:v>1</c:v>
                </c:pt>
                <c:pt idx="52">
                  <c:v>0</c:v>
                </c:pt>
                <c:pt idx="53">
                  <c:v>0</c:v>
                </c:pt>
                <c:pt idx="54">
                  <c:v>0</c:v>
                </c:pt>
                <c:pt idx="55">
                  <c:v>0</c:v>
                </c:pt>
                <c:pt idx="56">
                  <c:v>0</c:v>
                </c:pt>
                <c:pt idx="57">
                  <c:v>0</c:v>
                </c:pt>
                <c:pt idx="58">
                  <c:v>0</c:v>
                </c:pt>
                <c:pt idx="59">
                  <c:v>0</c:v>
                </c:pt>
                <c:pt idx="60">
                  <c:v>0</c:v>
                </c:pt>
                <c:pt idx="61">
                  <c:v>1</c:v>
                </c:pt>
                <c:pt idx="62">
                  <c:v>0</c:v>
                </c:pt>
                <c:pt idx="63">
                  <c:v>0</c:v>
                </c:pt>
                <c:pt idx="64">
                  <c:v>0</c:v>
                </c:pt>
                <c:pt idx="65">
                  <c:v>0</c:v>
                </c:pt>
                <c:pt idx="66">
                  <c:v>0</c:v>
                </c:pt>
                <c:pt idx="67">
                  <c:v>1</c:v>
                </c:pt>
                <c:pt idx="68">
                  <c:v>1</c:v>
                </c:pt>
                <c:pt idx="69">
                  <c:v>1</c:v>
                </c:pt>
                <c:pt idx="70">
                  <c:v>0</c:v>
                </c:pt>
              </c:numCache>
            </c:numRef>
          </c:val>
        </c:ser>
        <c:dLbls>
          <c:showLegendKey val="0"/>
          <c:showVal val="0"/>
          <c:showCatName val="0"/>
          <c:showSerName val="0"/>
          <c:showPercent val="0"/>
          <c:showBubbleSize val="0"/>
        </c:dLbls>
        <c:gapWidth val="0"/>
        <c:overlap val="-32"/>
        <c:axId val="93980544"/>
        <c:axId val="93982080"/>
      </c:barChart>
      <c:lineChart>
        <c:grouping val="standard"/>
        <c:varyColors val="0"/>
        <c:ser>
          <c:idx val="1"/>
          <c:order val="1"/>
          <c:tx>
            <c:strRef>
              <c:f>'Line w objects'!$C$3:$C$4</c:f>
              <c:strCache>
                <c:ptCount val="1"/>
                <c:pt idx="0">
                  <c:v>18-24 Men</c:v>
                </c:pt>
              </c:strCache>
            </c:strRef>
          </c:tx>
          <c:spPr>
            <a:ln>
              <a:solidFill>
                <a:srgbClr val="A29A6B"/>
              </a:solidFill>
              <a:prstDash val="sysDot"/>
            </a:ln>
          </c:spPr>
          <c:marker>
            <c:symbol val="circle"/>
            <c:size val="4"/>
            <c:spPr>
              <a:solidFill>
                <a:srgbClr val="A29A6B"/>
              </a:solidFill>
              <a:ln>
                <a:solidFill>
                  <a:srgbClr val="A29A6B"/>
                </a:solidFill>
              </a:ln>
            </c:spPr>
          </c:marker>
          <c:dLbls>
            <c:dLbl>
              <c:idx val="0"/>
              <c:showLegendKey val="0"/>
              <c:showVal val="1"/>
              <c:showCatName val="0"/>
              <c:showSerName val="0"/>
              <c:showPercent val="0"/>
              <c:showBubbleSize val="0"/>
            </c:dLbl>
            <c:dLbl>
              <c:idx val="20"/>
              <c:showLegendKey val="0"/>
              <c:showVal val="1"/>
              <c:showCatName val="0"/>
              <c:showSerName val="0"/>
              <c:showPercent val="0"/>
              <c:showBubbleSize val="0"/>
            </c:dLbl>
            <c:dLbl>
              <c:idx val="70"/>
              <c:showLegendKey val="0"/>
              <c:showVal val="1"/>
              <c:showCatName val="0"/>
              <c:showSerName val="0"/>
              <c:showPercent val="0"/>
              <c:showBubbleSize val="0"/>
            </c:dLbl>
            <c:showLegendKey val="0"/>
            <c:showVal val="0"/>
            <c:showCatName val="0"/>
            <c:showSerName val="0"/>
            <c:showPercent val="0"/>
            <c:showBubbleSize val="0"/>
          </c:dLbls>
          <c:trendline>
            <c:spPr>
              <a:ln w="19050">
                <a:solidFill>
                  <a:srgbClr val="A29A6B"/>
                </a:solidFill>
                <a:prstDash val="sysDot"/>
              </a:ln>
            </c:spPr>
            <c:trendlineType val="movingAvg"/>
            <c:period val="2"/>
            <c:dispRSqr val="0"/>
            <c:dispEq val="0"/>
          </c:trendline>
          <c:cat>
            <c:numRef>
              <c:f>'Line w objects'!$A$5:$A$75</c:f>
              <c:numCache>
                <c:formatCode>0</c:formatCode>
                <c:ptCount val="7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pt idx="61">
                  <c:v>2001</c:v>
                </c:pt>
                <c:pt idx="62">
                  <c:v>2002</c:v>
                </c:pt>
                <c:pt idx="63">
                  <c:v>2003</c:v>
                </c:pt>
                <c:pt idx="64">
                  <c:v>2004</c:v>
                </c:pt>
                <c:pt idx="65">
                  <c:v>2005</c:v>
                </c:pt>
                <c:pt idx="66">
                  <c:v>2006</c:v>
                </c:pt>
                <c:pt idx="67">
                  <c:v>2007</c:v>
                </c:pt>
                <c:pt idx="68">
                  <c:v>2008</c:v>
                </c:pt>
                <c:pt idx="69">
                  <c:v>2009</c:v>
                </c:pt>
                <c:pt idx="70">
                  <c:v>2010</c:v>
                </c:pt>
              </c:numCache>
            </c:numRef>
          </c:cat>
          <c:val>
            <c:numRef>
              <c:f>'Line w objects'!$C$5:$C$75</c:f>
              <c:numCache>
                <c:formatCode>General</c:formatCode>
                <c:ptCount val="71"/>
                <c:pt idx="0" formatCode="0%">
                  <c:v>0.67131892130731796</c:v>
                </c:pt>
                <c:pt idx="10" formatCode="0%">
                  <c:v>0.51511264958741954</c:v>
                </c:pt>
                <c:pt idx="20" formatCode="0%">
                  <c:v>0.42257427216689503</c:v>
                </c:pt>
                <c:pt idx="30" formatCode="0%">
                  <c:v>0.42235639368389322</c:v>
                </c:pt>
                <c:pt idx="40" formatCode="0%">
                  <c:v>0.45812344911054165</c:v>
                </c:pt>
                <c:pt idx="50" formatCode="0%">
                  <c:v>0.48798346069917081</c:v>
                </c:pt>
                <c:pt idx="60" formatCode="0%">
                  <c:v>0.45502815069400487</c:v>
                </c:pt>
                <c:pt idx="70" formatCode="0%">
                  <c:v>0.51449163802746201</c:v>
                </c:pt>
              </c:numCache>
            </c:numRef>
          </c:val>
          <c:smooth val="0"/>
        </c:ser>
        <c:ser>
          <c:idx val="2"/>
          <c:order val="2"/>
          <c:tx>
            <c:strRef>
              <c:f>'Line w objects'!$D$3:$D$4</c:f>
              <c:strCache>
                <c:ptCount val="1"/>
                <c:pt idx="0">
                  <c:v>18-24 Women </c:v>
                </c:pt>
              </c:strCache>
            </c:strRef>
          </c:tx>
          <c:spPr>
            <a:ln>
              <a:solidFill>
                <a:srgbClr val="007A99"/>
              </a:solidFill>
              <a:prstDash val="sysDot"/>
            </a:ln>
          </c:spPr>
          <c:marker>
            <c:symbol val="circle"/>
            <c:size val="4"/>
            <c:spPr>
              <a:solidFill>
                <a:srgbClr val="007A99"/>
              </a:solidFill>
              <a:ln>
                <a:solidFill>
                  <a:srgbClr val="007A99"/>
                </a:solidFill>
              </a:ln>
            </c:spPr>
          </c:marker>
          <c:dLbls>
            <c:dLbl>
              <c:idx val="10"/>
              <c:delete val="1"/>
            </c:dLbl>
            <c:dLbl>
              <c:idx val="30"/>
              <c:delete val="1"/>
            </c:dLbl>
            <c:dLbl>
              <c:idx val="40"/>
              <c:delete val="1"/>
            </c:dLbl>
            <c:dLbl>
              <c:idx val="50"/>
              <c:delete val="1"/>
            </c:dLbl>
            <c:dLbl>
              <c:idx val="60"/>
              <c:delete val="1"/>
            </c:dLbl>
            <c:showLegendKey val="0"/>
            <c:showVal val="1"/>
            <c:showCatName val="0"/>
            <c:showSerName val="0"/>
            <c:showPercent val="0"/>
            <c:showBubbleSize val="0"/>
            <c:showLeaderLines val="0"/>
          </c:dLbls>
          <c:trendline>
            <c:spPr>
              <a:ln w="19050">
                <a:solidFill>
                  <a:srgbClr val="007A99"/>
                </a:solidFill>
                <a:prstDash val="sysDot"/>
              </a:ln>
            </c:spPr>
            <c:trendlineType val="movingAvg"/>
            <c:period val="2"/>
            <c:dispRSqr val="0"/>
            <c:dispEq val="0"/>
          </c:trendline>
          <c:cat>
            <c:numRef>
              <c:f>'Line w objects'!$A$5:$A$75</c:f>
              <c:numCache>
                <c:formatCode>0</c:formatCode>
                <c:ptCount val="7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pt idx="61">
                  <c:v>2001</c:v>
                </c:pt>
                <c:pt idx="62">
                  <c:v>2002</c:v>
                </c:pt>
                <c:pt idx="63">
                  <c:v>2003</c:v>
                </c:pt>
                <c:pt idx="64">
                  <c:v>2004</c:v>
                </c:pt>
                <c:pt idx="65">
                  <c:v>2005</c:v>
                </c:pt>
                <c:pt idx="66">
                  <c:v>2006</c:v>
                </c:pt>
                <c:pt idx="67">
                  <c:v>2007</c:v>
                </c:pt>
                <c:pt idx="68">
                  <c:v>2008</c:v>
                </c:pt>
                <c:pt idx="69">
                  <c:v>2009</c:v>
                </c:pt>
                <c:pt idx="70">
                  <c:v>2010</c:v>
                </c:pt>
              </c:numCache>
            </c:numRef>
          </c:cat>
          <c:val>
            <c:numRef>
              <c:f>'Line w objects'!$D$5:$D$75</c:f>
              <c:numCache>
                <c:formatCode>General</c:formatCode>
                <c:ptCount val="71"/>
                <c:pt idx="0" formatCode="0%">
                  <c:v>0.50903096593510699</c:v>
                </c:pt>
                <c:pt idx="10" formatCode="0%">
                  <c:v>0.37861004405061399</c:v>
                </c:pt>
                <c:pt idx="20" formatCode="0%">
                  <c:v>0.32053829188439453</c:v>
                </c:pt>
                <c:pt idx="30" formatCode="0%">
                  <c:v>0.35053856598995342</c:v>
                </c:pt>
                <c:pt idx="40" formatCode="0%">
                  <c:v>0.36583740559751221</c:v>
                </c:pt>
                <c:pt idx="50" formatCode="0%">
                  <c:v>0.41468710218905225</c:v>
                </c:pt>
                <c:pt idx="60" formatCode="0%">
                  <c:v>0.39026948924532889</c:v>
                </c:pt>
                <c:pt idx="70" formatCode="0%">
                  <c:v>0.46705544429764356</c:v>
                </c:pt>
              </c:numCache>
            </c:numRef>
          </c:val>
          <c:smooth val="0"/>
        </c:ser>
        <c:ser>
          <c:idx val="3"/>
          <c:order val="3"/>
          <c:tx>
            <c:strRef>
              <c:f>'Line w objects'!$E$3:$E$4</c:f>
              <c:strCache>
                <c:ptCount val="1"/>
                <c:pt idx="0">
                  <c:v>25-34 Men</c:v>
                </c:pt>
              </c:strCache>
            </c:strRef>
          </c:tx>
          <c:spPr>
            <a:ln>
              <a:solidFill>
                <a:srgbClr val="A29A6B"/>
              </a:solidFill>
            </a:ln>
          </c:spPr>
          <c:marker>
            <c:symbol val="circle"/>
            <c:size val="4"/>
            <c:spPr>
              <a:solidFill>
                <a:srgbClr val="A29A6B"/>
              </a:solidFill>
              <a:ln>
                <a:solidFill>
                  <a:srgbClr val="A29A6B"/>
                </a:solidFill>
              </a:ln>
            </c:spPr>
          </c:marker>
          <c:dLbls>
            <c:dLbl>
              <c:idx val="10"/>
              <c:delete val="1"/>
            </c:dLbl>
            <c:dLbl>
              <c:idx val="20"/>
              <c:delete val="1"/>
            </c:dLbl>
            <c:dLbl>
              <c:idx val="40"/>
              <c:delete val="1"/>
            </c:dLbl>
            <c:dLbl>
              <c:idx val="50"/>
              <c:delete val="1"/>
            </c:dLbl>
            <c:dLbl>
              <c:idx val="60"/>
              <c:delete val="1"/>
            </c:dLbl>
            <c:showLegendKey val="0"/>
            <c:showVal val="1"/>
            <c:showCatName val="0"/>
            <c:showSerName val="0"/>
            <c:showPercent val="0"/>
            <c:showBubbleSize val="0"/>
            <c:showLeaderLines val="0"/>
          </c:dLbls>
          <c:trendline>
            <c:spPr>
              <a:ln w="12700">
                <a:solidFill>
                  <a:srgbClr val="A29A6B"/>
                </a:solidFill>
              </a:ln>
            </c:spPr>
            <c:trendlineType val="movingAvg"/>
            <c:period val="2"/>
            <c:dispRSqr val="0"/>
            <c:dispEq val="0"/>
          </c:trendline>
          <c:cat>
            <c:numRef>
              <c:f>'Line w objects'!$A$5:$A$75</c:f>
              <c:numCache>
                <c:formatCode>0</c:formatCode>
                <c:ptCount val="7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pt idx="61">
                  <c:v>2001</c:v>
                </c:pt>
                <c:pt idx="62">
                  <c:v>2002</c:v>
                </c:pt>
                <c:pt idx="63">
                  <c:v>2003</c:v>
                </c:pt>
                <c:pt idx="64">
                  <c:v>2004</c:v>
                </c:pt>
                <c:pt idx="65">
                  <c:v>2005</c:v>
                </c:pt>
                <c:pt idx="66">
                  <c:v>2006</c:v>
                </c:pt>
                <c:pt idx="67">
                  <c:v>2007</c:v>
                </c:pt>
                <c:pt idx="68">
                  <c:v>2008</c:v>
                </c:pt>
                <c:pt idx="69">
                  <c:v>2009</c:v>
                </c:pt>
                <c:pt idx="70">
                  <c:v>2010</c:v>
                </c:pt>
              </c:numCache>
            </c:numRef>
          </c:cat>
          <c:val>
            <c:numRef>
              <c:f>'Line w objects'!$E$5:$E$75</c:f>
              <c:numCache>
                <c:formatCode>General</c:formatCode>
                <c:ptCount val="71"/>
                <c:pt idx="0" formatCode="0%">
                  <c:v>0.2352598539744882</c:v>
                </c:pt>
                <c:pt idx="10" formatCode="0%">
                  <c:v>0.16711023308359435</c:v>
                </c:pt>
                <c:pt idx="20" formatCode="0%">
                  <c:v>0.1131295608031648</c:v>
                </c:pt>
                <c:pt idx="30" formatCode="0%">
                  <c:v>9.5768245309529709E-2</c:v>
                </c:pt>
                <c:pt idx="40" formatCode="0%">
                  <c:v>0.10157677434837387</c:v>
                </c:pt>
                <c:pt idx="50" formatCode="0%">
                  <c:v>0.14665125953999603</c:v>
                </c:pt>
                <c:pt idx="60" formatCode="0%">
                  <c:v>0.13180064077460163</c:v>
                </c:pt>
                <c:pt idx="70" formatCode="0%">
                  <c:v>0.19069674461642894</c:v>
                </c:pt>
              </c:numCache>
            </c:numRef>
          </c:val>
          <c:smooth val="0"/>
        </c:ser>
        <c:ser>
          <c:idx val="4"/>
          <c:order val="4"/>
          <c:tx>
            <c:strRef>
              <c:f>'Line w objects'!$F$3:$F$4</c:f>
              <c:strCache>
                <c:ptCount val="1"/>
                <c:pt idx="0">
                  <c:v>25-34 Women </c:v>
                </c:pt>
              </c:strCache>
            </c:strRef>
          </c:tx>
          <c:spPr>
            <a:ln>
              <a:solidFill>
                <a:srgbClr val="007A99"/>
              </a:solidFill>
            </a:ln>
          </c:spPr>
          <c:marker>
            <c:symbol val="circle"/>
            <c:size val="4"/>
            <c:spPr>
              <a:solidFill>
                <a:srgbClr val="007A99"/>
              </a:solidFill>
              <a:ln>
                <a:solidFill>
                  <a:srgbClr val="007A99"/>
                </a:solidFill>
              </a:ln>
            </c:spPr>
          </c:marker>
          <c:dLbls>
            <c:dLbl>
              <c:idx val="10"/>
              <c:delete val="1"/>
            </c:dLbl>
            <c:dLbl>
              <c:idx val="20"/>
              <c:delete val="1"/>
            </c:dLbl>
            <c:dLbl>
              <c:idx val="40"/>
              <c:delete val="1"/>
            </c:dLbl>
            <c:dLbl>
              <c:idx val="50"/>
              <c:delete val="1"/>
            </c:dLbl>
            <c:dLbl>
              <c:idx val="60"/>
              <c:delete val="1"/>
            </c:dLbl>
            <c:showLegendKey val="0"/>
            <c:showVal val="1"/>
            <c:showCatName val="0"/>
            <c:showSerName val="0"/>
            <c:showPercent val="0"/>
            <c:showBubbleSize val="0"/>
            <c:showLeaderLines val="0"/>
          </c:dLbls>
          <c:trendline>
            <c:trendlineType val="movingAvg"/>
            <c:period val="2"/>
            <c:dispRSqr val="0"/>
            <c:dispEq val="0"/>
          </c:trendline>
          <c:trendline>
            <c:spPr>
              <a:ln w="12700">
                <a:solidFill>
                  <a:srgbClr val="007A99"/>
                </a:solidFill>
              </a:ln>
            </c:spPr>
            <c:trendlineType val="movingAvg"/>
            <c:period val="2"/>
            <c:dispRSqr val="0"/>
            <c:dispEq val="0"/>
          </c:trendline>
          <c:cat>
            <c:numRef>
              <c:f>'Line w objects'!$A$5:$A$75</c:f>
              <c:numCache>
                <c:formatCode>0</c:formatCode>
                <c:ptCount val="7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pt idx="51">
                  <c:v>1991</c:v>
                </c:pt>
                <c:pt idx="52">
                  <c:v>1992</c:v>
                </c:pt>
                <c:pt idx="53">
                  <c:v>1993</c:v>
                </c:pt>
                <c:pt idx="54">
                  <c:v>1994</c:v>
                </c:pt>
                <c:pt idx="55">
                  <c:v>1995</c:v>
                </c:pt>
                <c:pt idx="56">
                  <c:v>1996</c:v>
                </c:pt>
                <c:pt idx="57">
                  <c:v>1997</c:v>
                </c:pt>
                <c:pt idx="58">
                  <c:v>1998</c:v>
                </c:pt>
                <c:pt idx="59">
                  <c:v>1999</c:v>
                </c:pt>
                <c:pt idx="60">
                  <c:v>2000</c:v>
                </c:pt>
                <c:pt idx="61">
                  <c:v>2001</c:v>
                </c:pt>
                <c:pt idx="62">
                  <c:v>2002</c:v>
                </c:pt>
                <c:pt idx="63">
                  <c:v>2003</c:v>
                </c:pt>
                <c:pt idx="64">
                  <c:v>2004</c:v>
                </c:pt>
                <c:pt idx="65">
                  <c:v>2005</c:v>
                </c:pt>
                <c:pt idx="66">
                  <c:v>2006</c:v>
                </c:pt>
                <c:pt idx="67">
                  <c:v>2007</c:v>
                </c:pt>
                <c:pt idx="68">
                  <c:v>2008</c:v>
                </c:pt>
                <c:pt idx="69">
                  <c:v>2009</c:v>
                </c:pt>
                <c:pt idx="70">
                  <c:v>2010</c:v>
                </c:pt>
              </c:numCache>
            </c:numRef>
          </c:cat>
          <c:val>
            <c:numRef>
              <c:f>'Line w objects'!$F$5:$F$75</c:f>
              <c:numCache>
                <c:formatCode>General</c:formatCode>
                <c:ptCount val="71"/>
                <c:pt idx="0" formatCode="0%">
                  <c:v>0.17461816022377835</c:v>
                </c:pt>
                <c:pt idx="10" formatCode="0%">
                  <c:v>0.12754761297506975</c:v>
                </c:pt>
                <c:pt idx="20" formatCode="0%">
                  <c:v>7.8553999510920847E-2</c:v>
                </c:pt>
                <c:pt idx="30" formatCode="0%">
                  <c:v>6.9363571355603226E-2</c:v>
                </c:pt>
                <c:pt idx="40" formatCode="0%">
                  <c:v>6.8944400364238587E-2</c:v>
                </c:pt>
                <c:pt idx="50" formatCode="0%">
                  <c:v>9.7307379334431343E-2</c:v>
                </c:pt>
                <c:pt idx="60" formatCode="0%">
                  <c:v>9.7847995010339445E-2</c:v>
                </c:pt>
                <c:pt idx="70" formatCode="0%">
                  <c:v>0.14690905545833297</c:v>
                </c:pt>
              </c:numCache>
            </c:numRef>
          </c:val>
          <c:smooth val="0"/>
        </c:ser>
        <c:dLbls>
          <c:showLegendKey val="0"/>
          <c:showVal val="0"/>
          <c:showCatName val="0"/>
          <c:showSerName val="0"/>
          <c:showPercent val="0"/>
          <c:showBubbleSize val="0"/>
        </c:dLbls>
        <c:marker val="1"/>
        <c:smooth val="0"/>
        <c:axId val="93980544"/>
        <c:axId val="93982080"/>
      </c:lineChart>
      <c:catAx>
        <c:axId val="93980544"/>
        <c:scaling>
          <c:orientation val="minMax"/>
        </c:scaling>
        <c:delete val="0"/>
        <c:axPos val="b"/>
        <c:numFmt formatCode="0" sourceLinked="1"/>
        <c:majorTickMark val="out"/>
        <c:minorTickMark val="none"/>
        <c:tickLblPos val="nextTo"/>
        <c:crossAx val="93982080"/>
        <c:crosses val="autoZero"/>
        <c:auto val="1"/>
        <c:lblAlgn val="ctr"/>
        <c:lblOffset val="70"/>
        <c:tickLblSkip val="10"/>
        <c:noMultiLvlLbl val="0"/>
      </c:catAx>
      <c:valAx>
        <c:axId val="93982080"/>
        <c:scaling>
          <c:orientation val="minMax"/>
          <c:max val="1"/>
          <c:min val="0"/>
        </c:scaling>
        <c:delete val="0"/>
        <c:axPos val="l"/>
        <c:majorGridlines/>
        <c:numFmt formatCode="0%" sourceLinked="1"/>
        <c:majorTickMark val="out"/>
        <c:minorTickMark val="none"/>
        <c:tickLblPos val="nextTo"/>
        <c:crossAx val="93980544"/>
        <c:crosses val="autoZero"/>
        <c:crossBetween val="between"/>
        <c:majorUnit val="0.2"/>
        <c:minorUnit val="4.0000000000000008E-2"/>
      </c:valAx>
    </c:plotArea>
    <c:legend>
      <c:legendPos val="r"/>
      <c:legendEntry>
        <c:idx val="5"/>
        <c:delete val="1"/>
      </c:legendEntry>
      <c:layout>
        <c:manualLayout>
          <c:xMode val="edge"/>
          <c:yMode val="edge"/>
          <c:x val="0.76264581510644514"/>
          <c:y val="0.31148594706911636"/>
          <c:w val="0.23352726742490523"/>
          <c:h val="0.57474464129483815"/>
        </c:manualLayout>
      </c:layout>
      <c:overlay val="0"/>
      <c:spPr>
        <a:solidFill>
          <a:schemeClr val="bg1"/>
        </a:solidFill>
      </c:spPr>
    </c:legend>
    <c:plotVisOnly val="1"/>
    <c:dispBlanksAs val="gap"/>
    <c:showDLblsOverMax val="0"/>
  </c:chart>
  <c:spPr>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a:t>Annual HMI Spending and Marriage &amp; Divorce Rates, 2000 - 2010</a:t>
            </a:r>
          </a:p>
        </c:rich>
      </c:tx>
      <c:overlay val="0"/>
    </c:title>
    <c:autoTitleDeleted val="0"/>
    <c:plotArea>
      <c:layout/>
      <c:lineChart>
        <c:grouping val="standard"/>
        <c:varyColors val="0"/>
        <c:ser>
          <c:idx val="0"/>
          <c:order val="0"/>
          <c:tx>
            <c:strRef>
              <c:f>'Line w Dbl Axis'!$A$5</c:f>
              <c:strCache>
                <c:ptCount val="1"/>
                <c:pt idx="0">
                  <c:v>Marriage Rate</c:v>
                </c:pt>
              </c:strCache>
            </c:strRef>
          </c:tx>
          <c:spPr>
            <a:ln>
              <a:solidFill>
                <a:srgbClr val="007A99"/>
              </a:solidFill>
            </a:ln>
          </c:spPr>
          <c:marker>
            <c:symbol val="diamond"/>
            <c:size val="8"/>
            <c:spPr>
              <a:solidFill>
                <a:srgbClr val="007A99"/>
              </a:solidFill>
              <a:ln>
                <a:solidFill>
                  <a:srgbClr val="007A99"/>
                </a:solidFill>
              </a:ln>
            </c:spPr>
          </c:marker>
          <c:dPt>
            <c:idx val="0"/>
            <c:bubble3D val="0"/>
          </c:dPt>
          <c:dPt>
            <c:idx val="1"/>
            <c:marker>
              <c:symbol val="none"/>
            </c:marker>
            <c:bubble3D val="0"/>
            <c:spPr>
              <a:ln w="15875">
                <a:solidFill>
                  <a:schemeClr val="tx1"/>
                </a:solidFill>
                <a:prstDash val="dash"/>
              </a:ln>
            </c:spPr>
          </c:dPt>
          <c:dPt>
            <c:idx val="2"/>
            <c:marker>
              <c:symbol val="none"/>
            </c:marker>
            <c:bubble3D val="0"/>
            <c:spPr>
              <a:ln w="15875">
                <a:solidFill>
                  <a:schemeClr val="tx1"/>
                </a:solidFill>
                <a:prstDash val="dash"/>
              </a:ln>
            </c:spPr>
          </c:dPt>
          <c:dPt>
            <c:idx val="3"/>
            <c:marker>
              <c:symbol val="none"/>
            </c:marker>
            <c:bubble3D val="0"/>
            <c:spPr>
              <a:ln w="15875">
                <a:solidFill>
                  <a:schemeClr val="tx1"/>
                </a:solidFill>
                <a:prstDash val="dash"/>
              </a:ln>
            </c:spPr>
          </c:dPt>
          <c:dPt>
            <c:idx val="4"/>
            <c:marker>
              <c:symbol val="none"/>
            </c:marker>
            <c:bubble3D val="0"/>
            <c:spPr>
              <a:ln w="15875">
                <a:solidFill>
                  <a:schemeClr val="tx1"/>
                </a:solidFill>
                <a:prstDash val="dash"/>
              </a:ln>
            </c:spPr>
          </c:dPt>
          <c:dPt>
            <c:idx val="5"/>
            <c:marker>
              <c:symbol val="none"/>
            </c:marker>
            <c:bubble3D val="0"/>
            <c:spPr>
              <a:ln w="15875">
                <a:solidFill>
                  <a:schemeClr val="tx1"/>
                </a:solidFill>
                <a:prstDash val="dash"/>
              </a:ln>
            </c:spPr>
          </c:dPt>
          <c:dPt>
            <c:idx val="6"/>
            <c:marker>
              <c:symbol val="none"/>
            </c:marker>
            <c:bubble3D val="0"/>
            <c:spPr>
              <a:ln w="15875">
                <a:solidFill>
                  <a:schemeClr val="tx1"/>
                </a:solidFill>
                <a:prstDash val="dash"/>
              </a:ln>
            </c:spPr>
          </c:dPt>
          <c:dPt>
            <c:idx val="7"/>
            <c:marker>
              <c:symbol val="none"/>
            </c:marker>
            <c:bubble3D val="0"/>
            <c:spPr>
              <a:ln w="15875">
                <a:solidFill>
                  <a:schemeClr val="tx1"/>
                </a:solidFill>
                <a:prstDash val="dash"/>
              </a:ln>
            </c:spPr>
          </c:dPt>
          <c:dPt>
            <c:idx val="8"/>
            <c:bubble3D val="0"/>
            <c:spPr>
              <a:ln w="15875">
                <a:solidFill>
                  <a:schemeClr val="tx1"/>
                </a:solidFill>
                <a:prstDash val="dash"/>
              </a:ln>
            </c:spPr>
          </c:dPt>
          <c:dPt>
            <c:idx val="9"/>
            <c:bubble3D val="0"/>
            <c:spPr>
              <a:ln w="19050">
                <a:solidFill>
                  <a:srgbClr val="007A99"/>
                </a:solidFill>
              </a:ln>
            </c:spPr>
          </c:dPt>
          <c:dPt>
            <c:idx val="10"/>
            <c:bubble3D val="0"/>
            <c:spPr>
              <a:ln w="19050">
                <a:solidFill>
                  <a:srgbClr val="007A99"/>
                </a:solidFill>
              </a:ln>
            </c:spPr>
          </c:dPt>
          <c:dLbls>
            <c:dLbl>
              <c:idx val="0"/>
              <c:dLblPos val="t"/>
              <c:showLegendKey val="0"/>
              <c:showVal val="1"/>
              <c:showCatName val="0"/>
              <c:showSerName val="0"/>
              <c:showPercent val="0"/>
              <c:showBubbleSize val="0"/>
            </c:dLbl>
            <c:dLbl>
              <c:idx val="10"/>
              <c:dLblPos val="t"/>
              <c:showLegendKey val="0"/>
              <c:showVal val="1"/>
              <c:showCatName val="0"/>
              <c:showSerName val="0"/>
              <c:showPercent val="0"/>
              <c:showBubbleSize val="0"/>
            </c:dLbl>
            <c:txPr>
              <a:bodyPr/>
              <a:lstStyle/>
              <a:p>
                <a:pPr>
                  <a:defRPr sz="1400"/>
                </a:pPr>
                <a:endParaRPr lang="en-US"/>
              </a:p>
            </c:txPr>
            <c:dLblPos val="t"/>
            <c:showLegendKey val="0"/>
            <c:showVal val="0"/>
            <c:showCatName val="0"/>
            <c:showSerName val="0"/>
            <c:showPercent val="0"/>
            <c:showBubbleSize val="0"/>
          </c:dLbls>
          <c:cat>
            <c:numRef>
              <c:f>'Line w Dbl Axis'!$B$4:$L$4</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'Line w Dbl Axis'!$B$5:$L$5</c:f>
              <c:numCache>
                <c:formatCode>0.0</c:formatCode>
                <c:ptCount val="11"/>
                <c:pt idx="0">
                  <c:v>46.1</c:v>
                </c:pt>
                <c:pt idx="1">
                  <c:v>45.024999999999999</c:v>
                </c:pt>
                <c:pt idx="2">
                  <c:v>43.949999999999996</c:v>
                </c:pt>
                <c:pt idx="3">
                  <c:v>42.874999999999993</c:v>
                </c:pt>
                <c:pt idx="4">
                  <c:v>41.79999999999999</c:v>
                </c:pt>
                <c:pt idx="5">
                  <c:v>40.724999999999987</c:v>
                </c:pt>
                <c:pt idx="6">
                  <c:v>39.649999999999984</c:v>
                </c:pt>
                <c:pt idx="7">
                  <c:v>38.574999999999982</c:v>
                </c:pt>
                <c:pt idx="8">
                  <c:v>37.5</c:v>
                </c:pt>
                <c:pt idx="9">
                  <c:v>36.4</c:v>
                </c:pt>
                <c:pt idx="10">
                  <c:v>33.9</c:v>
                </c:pt>
              </c:numCache>
            </c:numRef>
          </c:val>
          <c:smooth val="0"/>
        </c:ser>
        <c:ser>
          <c:idx val="1"/>
          <c:order val="1"/>
          <c:tx>
            <c:strRef>
              <c:f>'Line w Dbl Axis'!$A$6</c:f>
              <c:strCache>
                <c:ptCount val="1"/>
                <c:pt idx="0">
                  <c:v>Divorce Rate</c:v>
                </c:pt>
              </c:strCache>
            </c:strRef>
          </c:tx>
          <c:spPr>
            <a:ln w="19050">
              <a:solidFill>
                <a:srgbClr val="A29A6B"/>
              </a:solidFill>
            </a:ln>
          </c:spPr>
          <c:marker>
            <c:symbol val="diamond"/>
            <c:size val="8"/>
            <c:spPr>
              <a:solidFill>
                <a:srgbClr val="A29A6B"/>
              </a:solidFill>
              <a:ln>
                <a:solidFill>
                  <a:srgbClr val="A29A6B"/>
                </a:solidFill>
              </a:ln>
            </c:spPr>
          </c:marker>
          <c:dPt>
            <c:idx val="1"/>
            <c:marker>
              <c:symbol val="none"/>
            </c:marker>
            <c:bubble3D val="0"/>
            <c:spPr>
              <a:ln w="15875">
                <a:solidFill>
                  <a:schemeClr val="tx1"/>
                </a:solidFill>
                <a:prstDash val="dash"/>
              </a:ln>
            </c:spPr>
          </c:dPt>
          <c:dPt>
            <c:idx val="2"/>
            <c:marker>
              <c:symbol val="none"/>
            </c:marker>
            <c:bubble3D val="0"/>
            <c:spPr>
              <a:ln w="15875">
                <a:solidFill>
                  <a:schemeClr val="tx1"/>
                </a:solidFill>
                <a:prstDash val="dash"/>
              </a:ln>
            </c:spPr>
          </c:dPt>
          <c:dPt>
            <c:idx val="3"/>
            <c:marker>
              <c:symbol val="none"/>
            </c:marker>
            <c:bubble3D val="0"/>
            <c:spPr>
              <a:ln w="15875">
                <a:solidFill>
                  <a:schemeClr val="tx1"/>
                </a:solidFill>
                <a:prstDash val="dash"/>
              </a:ln>
            </c:spPr>
          </c:dPt>
          <c:dPt>
            <c:idx val="4"/>
            <c:marker>
              <c:symbol val="none"/>
            </c:marker>
            <c:bubble3D val="0"/>
            <c:spPr>
              <a:ln w="15875">
                <a:solidFill>
                  <a:schemeClr val="tx1"/>
                </a:solidFill>
                <a:prstDash val="dash"/>
              </a:ln>
            </c:spPr>
          </c:dPt>
          <c:dPt>
            <c:idx val="5"/>
            <c:marker>
              <c:symbol val="none"/>
            </c:marker>
            <c:bubble3D val="0"/>
            <c:spPr>
              <a:ln w="15875">
                <a:solidFill>
                  <a:schemeClr val="tx1"/>
                </a:solidFill>
                <a:prstDash val="dash"/>
              </a:ln>
            </c:spPr>
          </c:dPt>
          <c:dPt>
            <c:idx val="6"/>
            <c:marker>
              <c:symbol val="none"/>
            </c:marker>
            <c:bubble3D val="0"/>
            <c:spPr>
              <a:ln w="15875">
                <a:solidFill>
                  <a:schemeClr val="tx1"/>
                </a:solidFill>
                <a:prstDash val="dash"/>
              </a:ln>
            </c:spPr>
          </c:dPt>
          <c:dPt>
            <c:idx val="7"/>
            <c:marker>
              <c:symbol val="none"/>
            </c:marker>
            <c:bubble3D val="0"/>
            <c:spPr>
              <a:ln w="15875">
                <a:solidFill>
                  <a:schemeClr val="tx1"/>
                </a:solidFill>
                <a:prstDash val="dash"/>
              </a:ln>
            </c:spPr>
          </c:dPt>
          <c:dPt>
            <c:idx val="8"/>
            <c:bubble3D val="0"/>
            <c:spPr>
              <a:ln w="15875">
                <a:solidFill>
                  <a:schemeClr val="tx1"/>
                </a:solidFill>
                <a:prstDash val="dash"/>
              </a:ln>
            </c:spPr>
          </c:dPt>
          <c:dLbls>
            <c:dLbl>
              <c:idx val="0"/>
              <c:dLblPos val="t"/>
              <c:showLegendKey val="0"/>
              <c:showVal val="1"/>
              <c:showCatName val="0"/>
              <c:showSerName val="0"/>
              <c:showPercent val="0"/>
              <c:showBubbleSize val="0"/>
            </c:dLbl>
            <c:dLbl>
              <c:idx val="10"/>
              <c:dLblPos val="t"/>
              <c:showLegendKey val="0"/>
              <c:showVal val="1"/>
              <c:showCatName val="0"/>
              <c:showSerName val="0"/>
              <c:showPercent val="0"/>
              <c:showBubbleSize val="0"/>
            </c:dLbl>
            <c:txPr>
              <a:bodyPr/>
              <a:lstStyle/>
              <a:p>
                <a:pPr>
                  <a:defRPr sz="1400"/>
                </a:pPr>
                <a:endParaRPr lang="en-US"/>
              </a:p>
            </c:txPr>
            <c:dLblPos val="t"/>
            <c:showLegendKey val="0"/>
            <c:showVal val="0"/>
            <c:showCatName val="0"/>
            <c:showSerName val="0"/>
            <c:showPercent val="0"/>
            <c:showBubbleSize val="0"/>
          </c:dLbls>
          <c:cat>
            <c:numRef>
              <c:f>'Line w Dbl Axis'!$B$4:$L$4</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'Line w Dbl Axis'!$B$6:$L$6</c:f>
              <c:numCache>
                <c:formatCode>0.0</c:formatCode>
                <c:ptCount val="11"/>
                <c:pt idx="0">
                  <c:v>18.37</c:v>
                </c:pt>
                <c:pt idx="1">
                  <c:v>18.495000000000001</c:v>
                </c:pt>
                <c:pt idx="2">
                  <c:v>18.62</c:v>
                </c:pt>
                <c:pt idx="3">
                  <c:v>18.745000000000001</c:v>
                </c:pt>
                <c:pt idx="4">
                  <c:v>18.87</c:v>
                </c:pt>
                <c:pt idx="5">
                  <c:v>18.995000000000001</c:v>
                </c:pt>
                <c:pt idx="6">
                  <c:v>19.12</c:v>
                </c:pt>
                <c:pt idx="7">
                  <c:v>19.245000000000001</c:v>
                </c:pt>
                <c:pt idx="8">
                  <c:v>19.399999999999999</c:v>
                </c:pt>
                <c:pt idx="9">
                  <c:v>18</c:v>
                </c:pt>
                <c:pt idx="10">
                  <c:v>18.399999999999999</c:v>
                </c:pt>
              </c:numCache>
            </c:numRef>
          </c:val>
          <c:smooth val="0"/>
        </c:ser>
        <c:dLbls>
          <c:showLegendKey val="0"/>
          <c:showVal val="0"/>
          <c:showCatName val="0"/>
          <c:showSerName val="0"/>
          <c:showPercent val="0"/>
          <c:showBubbleSize val="0"/>
        </c:dLbls>
        <c:marker val="1"/>
        <c:smooth val="0"/>
        <c:axId val="102594048"/>
        <c:axId val="102595584"/>
      </c:lineChart>
      <c:lineChart>
        <c:grouping val="standard"/>
        <c:varyColors val="0"/>
        <c:ser>
          <c:idx val="2"/>
          <c:order val="2"/>
          <c:tx>
            <c:strRef>
              <c:f>'Line w Dbl Axis'!$A$7</c:f>
              <c:strCache>
                <c:ptCount val="1"/>
                <c:pt idx="0">
                  <c:v>HMI Spending</c:v>
                </c:pt>
              </c:strCache>
            </c:strRef>
          </c:tx>
          <c:spPr>
            <a:ln w="19050">
              <a:solidFill>
                <a:srgbClr val="85BB65"/>
              </a:solidFill>
            </a:ln>
          </c:spPr>
          <c:marker>
            <c:symbol val="triangle"/>
            <c:size val="8"/>
            <c:spPr>
              <a:solidFill>
                <a:srgbClr val="85BB65"/>
              </a:solidFill>
              <a:ln>
                <a:solidFill>
                  <a:schemeClr val="accent3">
                    <a:shade val="95000"/>
                    <a:satMod val="105000"/>
                  </a:schemeClr>
                </a:solidFill>
              </a:ln>
            </c:spPr>
          </c:marker>
          <c:dLbls>
            <c:dLbl>
              <c:idx val="0"/>
              <c:dLblPos val="t"/>
              <c:showLegendKey val="0"/>
              <c:showVal val="1"/>
              <c:showCatName val="0"/>
              <c:showSerName val="0"/>
              <c:showPercent val="0"/>
              <c:showBubbleSize val="0"/>
            </c:dLbl>
            <c:dLbl>
              <c:idx val="10"/>
              <c:dLblPos val="t"/>
              <c:showLegendKey val="0"/>
              <c:showVal val="1"/>
              <c:showCatName val="0"/>
              <c:showSerName val="0"/>
              <c:showPercent val="0"/>
              <c:showBubbleSize val="0"/>
            </c:dLbl>
            <c:txPr>
              <a:bodyPr/>
              <a:lstStyle/>
              <a:p>
                <a:pPr>
                  <a:defRPr sz="1400"/>
                </a:pPr>
                <a:endParaRPr lang="en-US"/>
              </a:p>
            </c:txPr>
            <c:dLblPos val="t"/>
            <c:showLegendKey val="0"/>
            <c:showVal val="0"/>
            <c:showCatName val="0"/>
            <c:showSerName val="0"/>
            <c:showPercent val="0"/>
            <c:showBubbleSize val="0"/>
          </c:dLbls>
          <c:cat>
            <c:numRef>
              <c:f>'Line w Dbl Axis'!$B$4:$L$4</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'Line w Dbl Axis'!$B$7:$L$7</c:f>
              <c:numCache>
                <c:formatCode>"$"#,##0</c:formatCode>
                <c:ptCount val="11"/>
                <c:pt idx="0">
                  <c:v>4.7276100000000003</c:v>
                </c:pt>
                <c:pt idx="1">
                  <c:v>4.9639430000000004</c:v>
                </c:pt>
                <c:pt idx="2">
                  <c:v>7.3978950000000001</c:v>
                </c:pt>
                <c:pt idx="3">
                  <c:v>8.2588989999999995</c:v>
                </c:pt>
                <c:pt idx="4">
                  <c:v>5.9829090000000003</c:v>
                </c:pt>
                <c:pt idx="5">
                  <c:v>18.096532</c:v>
                </c:pt>
                <c:pt idx="6">
                  <c:v>24.546811999999999</c:v>
                </c:pt>
                <c:pt idx="7">
                  <c:v>124.57626399999999</c:v>
                </c:pt>
                <c:pt idx="8">
                  <c:v>140.98334399999999</c:v>
                </c:pt>
                <c:pt idx="9">
                  <c:v>141.921536</c:v>
                </c:pt>
                <c:pt idx="10">
                  <c:v>121.72515199999999</c:v>
                </c:pt>
              </c:numCache>
            </c:numRef>
          </c:val>
          <c:smooth val="0"/>
        </c:ser>
        <c:dLbls>
          <c:showLegendKey val="0"/>
          <c:showVal val="0"/>
          <c:showCatName val="0"/>
          <c:showSerName val="0"/>
          <c:showPercent val="0"/>
          <c:showBubbleSize val="0"/>
        </c:dLbls>
        <c:marker val="1"/>
        <c:smooth val="0"/>
        <c:axId val="102599680"/>
        <c:axId val="102597760"/>
      </c:lineChart>
      <c:catAx>
        <c:axId val="102594048"/>
        <c:scaling>
          <c:orientation val="minMax"/>
        </c:scaling>
        <c:delete val="0"/>
        <c:axPos val="b"/>
        <c:numFmt formatCode="General" sourceLinked="1"/>
        <c:majorTickMark val="none"/>
        <c:minorTickMark val="none"/>
        <c:tickLblPos val="nextTo"/>
        <c:txPr>
          <a:bodyPr/>
          <a:lstStyle/>
          <a:p>
            <a:pPr>
              <a:defRPr sz="1400"/>
            </a:pPr>
            <a:endParaRPr lang="en-US"/>
          </a:p>
        </c:txPr>
        <c:crossAx val="102595584"/>
        <c:crosses val="autoZero"/>
        <c:auto val="1"/>
        <c:lblAlgn val="ctr"/>
        <c:lblOffset val="100"/>
        <c:noMultiLvlLbl val="0"/>
      </c:catAx>
      <c:valAx>
        <c:axId val="102595584"/>
        <c:scaling>
          <c:orientation val="minMax"/>
          <c:max val="50"/>
          <c:min val="0"/>
        </c:scaling>
        <c:delete val="0"/>
        <c:axPos val="l"/>
        <c:majorGridlines/>
        <c:title>
          <c:tx>
            <c:rich>
              <a:bodyPr/>
              <a:lstStyle/>
              <a:p>
                <a:pPr>
                  <a:defRPr sz="1400"/>
                </a:pPr>
                <a:r>
                  <a:rPr lang="en-US" sz="1400"/>
                  <a:t>Rates per 1,000 at Risk</a:t>
                </a:r>
              </a:p>
            </c:rich>
          </c:tx>
          <c:overlay val="0"/>
        </c:title>
        <c:numFmt formatCode="0" sourceLinked="0"/>
        <c:majorTickMark val="none"/>
        <c:minorTickMark val="none"/>
        <c:tickLblPos val="nextTo"/>
        <c:txPr>
          <a:bodyPr/>
          <a:lstStyle/>
          <a:p>
            <a:pPr>
              <a:defRPr sz="1400"/>
            </a:pPr>
            <a:endParaRPr lang="en-US"/>
          </a:p>
        </c:txPr>
        <c:crossAx val="102594048"/>
        <c:crosses val="autoZero"/>
        <c:crossBetween val="between"/>
        <c:majorUnit val="5"/>
        <c:minorUnit val="1"/>
      </c:valAx>
      <c:valAx>
        <c:axId val="102597760"/>
        <c:scaling>
          <c:orientation val="minMax"/>
        </c:scaling>
        <c:delete val="0"/>
        <c:axPos val="r"/>
        <c:title>
          <c:tx>
            <c:rich>
              <a:bodyPr rot="-5400000" vert="horz"/>
              <a:lstStyle/>
              <a:p>
                <a:pPr>
                  <a:defRPr sz="1400"/>
                </a:pPr>
                <a:r>
                  <a:rPr lang="en-US" sz="1400"/>
                  <a:t>Dollar Amounts in Millioms</a:t>
                </a:r>
              </a:p>
            </c:rich>
          </c:tx>
          <c:overlay val="0"/>
        </c:title>
        <c:numFmt formatCode="&quot;$&quot;#,##0" sourceLinked="1"/>
        <c:majorTickMark val="out"/>
        <c:minorTickMark val="none"/>
        <c:tickLblPos val="nextTo"/>
        <c:txPr>
          <a:bodyPr/>
          <a:lstStyle/>
          <a:p>
            <a:pPr>
              <a:defRPr sz="1400"/>
            </a:pPr>
            <a:endParaRPr lang="en-US"/>
          </a:p>
        </c:txPr>
        <c:crossAx val="102599680"/>
        <c:crosses val="max"/>
        <c:crossBetween val="between"/>
      </c:valAx>
      <c:catAx>
        <c:axId val="102599680"/>
        <c:scaling>
          <c:orientation val="minMax"/>
        </c:scaling>
        <c:delete val="1"/>
        <c:axPos val="b"/>
        <c:numFmt formatCode="General" sourceLinked="1"/>
        <c:majorTickMark val="out"/>
        <c:minorTickMark val="none"/>
        <c:tickLblPos val="nextTo"/>
        <c:crossAx val="102597760"/>
        <c:crosses val="autoZero"/>
        <c:auto val="1"/>
        <c:lblAlgn val="ctr"/>
        <c:lblOffset val="100"/>
        <c:noMultiLvlLbl val="0"/>
      </c:catAx>
    </c:plotArea>
    <c:legend>
      <c:legendPos val="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a:pPr>
            <a:r>
              <a:rPr lang="en-US" sz="1800"/>
              <a:t>Crossover in median age</a:t>
            </a:r>
            <a:r>
              <a:rPr lang="en-US" sz="1800" baseline="0"/>
              <a:t> at first marriage and first birth: Rising proportion of births to unmarried women, 1980-Present</a:t>
            </a:r>
            <a:endParaRPr lang="en-US" sz="1800"/>
          </a:p>
        </c:rich>
      </c:tx>
      <c:layout>
        <c:manualLayout>
          <c:xMode val="edge"/>
          <c:yMode val="edge"/>
          <c:x val="9.3938185611413955E-2"/>
          <c:y val="2.4212379702537184E-2"/>
        </c:manualLayout>
      </c:layout>
      <c:overlay val="0"/>
    </c:title>
    <c:autoTitleDeleted val="0"/>
    <c:plotArea>
      <c:layout>
        <c:manualLayout>
          <c:layoutTarget val="inner"/>
          <c:xMode val="edge"/>
          <c:yMode val="edge"/>
          <c:x val="9.4064371761222149E-2"/>
          <c:y val="0.17418525809273841"/>
          <c:w val="0.82734016421024292"/>
          <c:h val="0.69694466316710413"/>
        </c:manualLayout>
      </c:layout>
      <c:barChart>
        <c:barDir val="col"/>
        <c:grouping val="clustered"/>
        <c:varyColors val="0"/>
        <c:ser>
          <c:idx val="2"/>
          <c:order val="2"/>
          <c:tx>
            <c:strRef>
              <c:f>'Line w Dbl Axis 2'!$D$3</c:f>
              <c:strCache>
                <c:ptCount val="1"/>
                <c:pt idx="0">
                  <c:v>Proportion of births to unmarried women </c:v>
                </c:pt>
              </c:strCache>
            </c:strRef>
          </c:tx>
          <c:spPr>
            <a:solidFill>
              <a:srgbClr val="C0C0C0"/>
            </a:solidFill>
            <a:ln>
              <a:solidFill>
                <a:srgbClr val="969696"/>
              </a:solidFill>
            </a:ln>
          </c:spPr>
          <c:invertIfNegative val="0"/>
          <c:cat>
            <c:numRef>
              <c:f>'Line w Dbl Axis 2'!$A$4:$A$35</c:f>
              <c:numCache>
                <c:formatCode>General</c:formatCode>
                <c:ptCount val="3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numCache>
            </c:numRef>
          </c:cat>
          <c:val>
            <c:numRef>
              <c:f>'Line w Dbl Axis 2'!$D$4:$D$35</c:f>
              <c:numCache>
                <c:formatCode>0.0</c:formatCode>
                <c:ptCount val="32"/>
                <c:pt idx="0">
                  <c:v>18.399999999999999</c:v>
                </c:pt>
                <c:pt idx="1">
                  <c:v>18.899999999999999</c:v>
                </c:pt>
                <c:pt idx="2">
                  <c:v>19.399999999999999</c:v>
                </c:pt>
                <c:pt idx="3">
                  <c:v>20.3</c:v>
                </c:pt>
                <c:pt idx="4">
                  <c:v>21</c:v>
                </c:pt>
                <c:pt idx="5">
                  <c:v>22</c:v>
                </c:pt>
                <c:pt idx="6">
                  <c:v>23.4</c:v>
                </c:pt>
                <c:pt idx="7">
                  <c:v>24.5</c:v>
                </c:pt>
                <c:pt idx="8">
                  <c:v>25.7</c:v>
                </c:pt>
                <c:pt idx="9">
                  <c:v>27.1</c:v>
                </c:pt>
                <c:pt idx="10">
                  <c:v>28</c:v>
                </c:pt>
                <c:pt idx="11">
                  <c:v>29.5</c:v>
                </c:pt>
                <c:pt idx="12">
                  <c:v>30.1</c:v>
                </c:pt>
                <c:pt idx="13">
                  <c:v>31</c:v>
                </c:pt>
                <c:pt idx="14">
                  <c:v>32.6</c:v>
                </c:pt>
                <c:pt idx="15">
                  <c:v>32.200000000000003</c:v>
                </c:pt>
                <c:pt idx="16">
                  <c:v>32.4</c:v>
                </c:pt>
                <c:pt idx="17">
                  <c:v>32.4</c:v>
                </c:pt>
                <c:pt idx="18">
                  <c:v>32.799999999999997</c:v>
                </c:pt>
                <c:pt idx="19">
                  <c:v>33</c:v>
                </c:pt>
                <c:pt idx="20">
                  <c:v>33.200000000000003</c:v>
                </c:pt>
                <c:pt idx="21">
                  <c:v>33.5</c:v>
                </c:pt>
                <c:pt idx="22">
                  <c:v>34</c:v>
                </c:pt>
                <c:pt idx="23">
                  <c:v>34.6</c:v>
                </c:pt>
                <c:pt idx="24">
                  <c:v>35.799999999999997</c:v>
                </c:pt>
                <c:pt idx="25">
                  <c:v>36.9</c:v>
                </c:pt>
                <c:pt idx="26">
                  <c:v>38.5</c:v>
                </c:pt>
                <c:pt idx="27">
                  <c:v>39.700000000000003</c:v>
                </c:pt>
                <c:pt idx="28">
                  <c:v>40.6</c:v>
                </c:pt>
                <c:pt idx="29">
                  <c:v>41</c:v>
                </c:pt>
                <c:pt idx="30">
                  <c:v>40.799999999999997</c:v>
                </c:pt>
              </c:numCache>
            </c:numRef>
          </c:val>
        </c:ser>
        <c:dLbls>
          <c:showLegendKey val="0"/>
          <c:showVal val="0"/>
          <c:showCatName val="0"/>
          <c:showSerName val="0"/>
          <c:showPercent val="0"/>
          <c:showBubbleSize val="0"/>
        </c:dLbls>
        <c:gapWidth val="150"/>
        <c:axId val="102678912"/>
        <c:axId val="102676736"/>
      </c:barChart>
      <c:lineChart>
        <c:grouping val="standard"/>
        <c:varyColors val="0"/>
        <c:ser>
          <c:idx val="0"/>
          <c:order val="0"/>
          <c:tx>
            <c:strRef>
              <c:f>'Line w Dbl Axis 2'!$B$3</c:f>
              <c:strCache>
                <c:ptCount val="1"/>
                <c:pt idx="0">
                  <c:v>Women's median age at first marriage</c:v>
                </c:pt>
              </c:strCache>
            </c:strRef>
          </c:tx>
          <c:spPr>
            <a:ln>
              <a:solidFill>
                <a:srgbClr val="007A99"/>
              </a:solidFill>
            </a:ln>
          </c:spPr>
          <c:marker>
            <c:symbol val="none"/>
          </c:marker>
          <c:cat>
            <c:numRef>
              <c:f>'Line w Dbl Axis 2'!$A$4:$A$35</c:f>
              <c:numCache>
                <c:formatCode>General</c:formatCode>
                <c:ptCount val="3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numCache>
            </c:numRef>
          </c:cat>
          <c:val>
            <c:numRef>
              <c:f>'Line w Dbl Axis 2'!$B$4:$B$35</c:f>
              <c:numCache>
                <c:formatCode>0.0</c:formatCode>
                <c:ptCount val="32"/>
                <c:pt idx="0">
                  <c:v>22</c:v>
                </c:pt>
                <c:pt idx="1">
                  <c:v>22.3</c:v>
                </c:pt>
                <c:pt idx="2">
                  <c:v>22.5</c:v>
                </c:pt>
                <c:pt idx="3">
                  <c:v>22.8</c:v>
                </c:pt>
                <c:pt idx="4">
                  <c:v>23</c:v>
                </c:pt>
                <c:pt idx="5">
                  <c:v>23.3</c:v>
                </c:pt>
                <c:pt idx="6">
                  <c:v>23.1</c:v>
                </c:pt>
                <c:pt idx="7">
                  <c:v>23.6</c:v>
                </c:pt>
                <c:pt idx="8">
                  <c:v>23.6</c:v>
                </c:pt>
                <c:pt idx="9">
                  <c:v>23.8</c:v>
                </c:pt>
                <c:pt idx="10">
                  <c:v>23.9</c:v>
                </c:pt>
                <c:pt idx="11">
                  <c:v>24.1</c:v>
                </c:pt>
                <c:pt idx="12">
                  <c:v>24.4</c:v>
                </c:pt>
                <c:pt idx="13">
                  <c:v>24.5</c:v>
                </c:pt>
                <c:pt idx="14">
                  <c:v>24.5</c:v>
                </c:pt>
                <c:pt idx="15">
                  <c:v>24.5</c:v>
                </c:pt>
                <c:pt idx="16">
                  <c:v>24.8</c:v>
                </c:pt>
                <c:pt idx="17">
                  <c:v>25</c:v>
                </c:pt>
                <c:pt idx="18">
                  <c:v>25</c:v>
                </c:pt>
                <c:pt idx="19">
                  <c:v>25.1</c:v>
                </c:pt>
                <c:pt idx="20">
                  <c:v>25.1</c:v>
                </c:pt>
                <c:pt idx="21">
                  <c:v>25.1</c:v>
                </c:pt>
                <c:pt idx="22">
                  <c:v>25.3</c:v>
                </c:pt>
                <c:pt idx="23">
                  <c:v>25.3</c:v>
                </c:pt>
                <c:pt idx="24">
                  <c:v>25.3</c:v>
                </c:pt>
                <c:pt idx="25">
                  <c:v>25.3</c:v>
                </c:pt>
                <c:pt idx="26">
                  <c:v>25.5</c:v>
                </c:pt>
                <c:pt idx="27">
                  <c:v>25.6</c:v>
                </c:pt>
                <c:pt idx="28">
                  <c:v>25.9</c:v>
                </c:pt>
                <c:pt idx="29">
                  <c:v>25.9</c:v>
                </c:pt>
                <c:pt idx="30">
                  <c:v>26.1</c:v>
                </c:pt>
                <c:pt idx="31">
                  <c:v>26.5</c:v>
                </c:pt>
              </c:numCache>
            </c:numRef>
          </c:val>
          <c:smooth val="0"/>
        </c:ser>
        <c:ser>
          <c:idx val="1"/>
          <c:order val="1"/>
          <c:tx>
            <c:strRef>
              <c:f>'Line w Dbl Axis 2'!$C$3</c:f>
              <c:strCache>
                <c:ptCount val="1"/>
                <c:pt idx="0">
                  <c:v>Women's median age at first birth</c:v>
                </c:pt>
              </c:strCache>
            </c:strRef>
          </c:tx>
          <c:spPr>
            <a:ln>
              <a:solidFill>
                <a:schemeClr val="tx1">
                  <a:lumMod val="65000"/>
                  <a:lumOff val="35000"/>
                </a:schemeClr>
              </a:solidFill>
            </a:ln>
          </c:spPr>
          <c:marker>
            <c:symbol val="none"/>
          </c:marker>
          <c:cat>
            <c:numRef>
              <c:f>'Line w Dbl Axis 2'!$A$4:$A$35</c:f>
              <c:numCache>
                <c:formatCode>General</c:formatCode>
                <c:ptCount val="3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numCache>
            </c:numRef>
          </c:cat>
          <c:val>
            <c:numRef>
              <c:f>'Line w Dbl Axis 2'!$C$4:$C$35</c:f>
              <c:numCache>
                <c:formatCode>0.0</c:formatCode>
                <c:ptCount val="32"/>
                <c:pt idx="0">
                  <c:v>22.58</c:v>
                </c:pt>
                <c:pt idx="1">
                  <c:v>22.83</c:v>
                </c:pt>
                <c:pt idx="2">
                  <c:v>22.99</c:v>
                </c:pt>
                <c:pt idx="3">
                  <c:v>23.2</c:v>
                </c:pt>
                <c:pt idx="4">
                  <c:v>23.43</c:v>
                </c:pt>
                <c:pt idx="5">
                  <c:v>23.61</c:v>
                </c:pt>
                <c:pt idx="6">
                  <c:v>23.79</c:v>
                </c:pt>
                <c:pt idx="7">
                  <c:v>24.02</c:v>
                </c:pt>
                <c:pt idx="8">
                  <c:v>24.18</c:v>
                </c:pt>
                <c:pt idx="9">
                  <c:v>24.2</c:v>
                </c:pt>
                <c:pt idx="10">
                  <c:v>24.23</c:v>
                </c:pt>
                <c:pt idx="11">
                  <c:v>24.13</c:v>
                </c:pt>
                <c:pt idx="12">
                  <c:v>24.22</c:v>
                </c:pt>
                <c:pt idx="13">
                  <c:v>24.21</c:v>
                </c:pt>
                <c:pt idx="14">
                  <c:v>24.22</c:v>
                </c:pt>
                <c:pt idx="15">
                  <c:v>24.35</c:v>
                </c:pt>
                <c:pt idx="16">
                  <c:v>24.49</c:v>
                </c:pt>
                <c:pt idx="17">
                  <c:v>24.57</c:v>
                </c:pt>
                <c:pt idx="18">
                  <c:v>24.54</c:v>
                </c:pt>
                <c:pt idx="19">
                  <c:v>24.55</c:v>
                </c:pt>
                <c:pt idx="20">
                  <c:v>24.61</c:v>
                </c:pt>
                <c:pt idx="21">
                  <c:v>24.64</c:v>
                </c:pt>
                <c:pt idx="22">
                  <c:v>24.76</c:v>
                </c:pt>
                <c:pt idx="23">
                  <c:v>24.98</c:v>
                </c:pt>
                <c:pt idx="24">
                  <c:v>24.94</c:v>
                </c:pt>
                <c:pt idx="25">
                  <c:v>24.86</c:v>
                </c:pt>
                <c:pt idx="26">
                  <c:v>24.73</c:v>
                </c:pt>
                <c:pt idx="27">
                  <c:v>24.74</c:v>
                </c:pt>
                <c:pt idx="28">
                  <c:v>24.83</c:v>
                </c:pt>
                <c:pt idx="29">
                  <c:v>25.01</c:v>
                </c:pt>
              </c:numCache>
            </c:numRef>
          </c:val>
          <c:smooth val="0"/>
        </c:ser>
        <c:dLbls>
          <c:showLegendKey val="0"/>
          <c:showVal val="0"/>
          <c:showCatName val="0"/>
          <c:showSerName val="0"/>
          <c:showPercent val="0"/>
          <c:showBubbleSize val="0"/>
        </c:dLbls>
        <c:marker val="1"/>
        <c:smooth val="0"/>
        <c:axId val="102673024"/>
        <c:axId val="102674816"/>
      </c:lineChart>
      <c:catAx>
        <c:axId val="102673024"/>
        <c:scaling>
          <c:orientation val="minMax"/>
        </c:scaling>
        <c:delete val="0"/>
        <c:axPos val="b"/>
        <c:numFmt formatCode="General" sourceLinked="1"/>
        <c:majorTickMark val="none"/>
        <c:minorTickMark val="none"/>
        <c:tickLblPos val="nextTo"/>
        <c:txPr>
          <a:bodyPr rot="-5400000" vert="horz"/>
          <a:lstStyle/>
          <a:p>
            <a:pPr>
              <a:defRPr sz="1400"/>
            </a:pPr>
            <a:endParaRPr lang="en-US"/>
          </a:p>
        </c:txPr>
        <c:crossAx val="102674816"/>
        <c:crosses val="autoZero"/>
        <c:auto val="1"/>
        <c:lblAlgn val="ctr"/>
        <c:lblOffset val="100"/>
        <c:noMultiLvlLbl val="0"/>
      </c:catAx>
      <c:valAx>
        <c:axId val="102674816"/>
        <c:scaling>
          <c:orientation val="minMax"/>
          <c:max val="28"/>
          <c:min val="20"/>
        </c:scaling>
        <c:delete val="0"/>
        <c:axPos val="l"/>
        <c:majorGridlines/>
        <c:title>
          <c:tx>
            <c:rich>
              <a:bodyPr/>
              <a:lstStyle/>
              <a:p>
                <a:pPr>
                  <a:defRPr sz="1400"/>
                </a:pPr>
                <a:r>
                  <a:rPr lang="en-US" sz="1400"/>
                  <a:t>Age in years</a:t>
                </a:r>
              </a:p>
            </c:rich>
          </c:tx>
          <c:layout>
            <c:manualLayout>
              <c:xMode val="edge"/>
              <c:yMode val="edge"/>
              <c:x val="8.7124885634295539E-3"/>
              <c:y val="0.4698520497437822"/>
            </c:manualLayout>
          </c:layout>
          <c:overlay val="0"/>
        </c:title>
        <c:numFmt formatCode="0" sourceLinked="0"/>
        <c:majorTickMark val="none"/>
        <c:minorTickMark val="none"/>
        <c:tickLblPos val="nextTo"/>
        <c:txPr>
          <a:bodyPr/>
          <a:lstStyle/>
          <a:p>
            <a:pPr>
              <a:defRPr sz="1400"/>
            </a:pPr>
            <a:endParaRPr lang="en-US"/>
          </a:p>
        </c:txPr>
        <c:crossAx val="102673024"/>
        <c:crosses val="autoZero"/>
        <c:crossBetween val="between"/>
        <c:majorUnit val="1"/>
      </c:valAx>
      <c:valAx>
        <c:axId val="102676736"/>
        <c:scaling>
          <c:orientation val="minMax"/>
          <c:max val="100"/>
          <c:min val="0"/>
        </c:scaling>
        <c:delete val="0"/>
        <c:axPos val="r"/>
        <c:title>
          <c:tx>
            <c:rich>
              <a:bodyPr rot="-5400000" vert="horz"/>
              <a:lstStyle/>
              <a:p>
                <a:pPr>
                  <a:defRPr sz="1400"/>
                </a:pPr>
                <a:r>
                  <a:rPr lang="en-US" sz="1400"/>
                  <a:t>Percent</a:t>
                </a:r>
              </a:p>
            </c:rich>
          </c:tx>
          <c:layout>
            <c:manualLayout>
              <c:xMode val="edge"/>
              <c:yMode val="edge"/>
              <c:x val="0.96279981829194428"/>
              <c:y val="0.48648447069116363"/>
            </c:manualLayout>
          </c:layout>
          <c:overlay val="0"/>
        </c:title>
        <c:numFmt formatCode="0" sourceLinked="0"/>
        <c:majorTickMark val="out"/>
        <c:minorTickMark val="none"/>
        <c:tickLblPos val="nextTo"/>
        <c:txPr>
          <a:bodyPr/>
          <a:lstStyle/>
          <a:p>
            <a:pPr>
              <a:defRPr sz="1400"/>
            </a:pPr>
            <a:endParaRPr lang="en-US"/>
          </a:p>
        </c:txPr>
        <c:crossAx val="102678912"/>
        <c:crosses val="max"/>
        <c:crossBetween val="between"/>
      </c:valAx>
      <c:catAx>
        <c:axId val="102678912"/>
        <c:scaling>
          <c:orientation val="minMax"/>
        </c:scaling>
        <c:delete val="1"/>
        <c:axPos val="b"/>
        <c:numFmt formatCode="General" sourceLinked="1"/>
        <c:majorTickMark val="out"/>
        <c:minorTickMark val="none"/>
        <c:tickLblPos val="none"/>
        <c:crossAx val="102676736"/>
        <c:crosses val="autoZero"/>
        <c:auto val="1"/>
        <c:lblAlgn val="ctr"/>
        <c:lblOffset val="100"/>
        <c:noMultiLvlLbl val="0"/>
      </c:catAx>
      <c:spPr>
        <a:solidFill>
          <a:schemeClr val="bg1"/>
        </a:solidFill>
      </c:spPr>
    </c:plotArea>
    <c:legend>
      <c:legendPos val="r"/>
      <c:layout>
        <c:manualLayout>
          <c:xMode val="edge"/>
          <c:yMode val="edge"/>
          <c:x val="0.46139569359385635"/>
          <c:y val="0.67643482064741911"/>
          <c:w val="0.44584123165159911"/>
          <c:h val="0.15967825896762905"/>
        </c:manualLayout>
      </c:layout>
      <c:overlay val="0"/>
      <c:spPr>
        <a:solidFill>
          <a:schemeClr val="bg1"/>
        </a:solidFill>
        <a:ln>
          <a:solidFill>
            <a:schemeClr val="tx1"/>
          </a:solidFill>
        </a:ln>
      </c:spPr>
      <c:txPr>
        <a:bodyPr/>
        <a:lstStyle/>
        <a:p>
          <a:pPr>
            <a:defRPr sz="1400"/>
          </a:pPr>
          <a:endParaRPr lang="en-US"/>
        </a:p>
      </c:txPr>
    </c:legend>
    <c:plotVisOnly val="1"/>
    <c:dispBlanksAs val="gap"/>
    <c:showDLblsOverMax val="0"/>
  </c:chart>
  <c:spPr>
    <a:solidFill>
      <a:schemeClr val="bg1"/>
    </a:solidFill>
    <a:ln>
      <a:noFill/>
    </a:ln>
  </c:spPr>
  <c:printSettings>
    <c:headerFooter/>
    <c:pageMargins b="0" l="0" r="0" t="0" header="0" footer="0"/>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mn-lt"/>
                <a:ea typeface="Arial"/>
                <a:cs typeface="Arial"/>
              </a:defRPr>
            </a:pPr>
            <a:r>
              <a:rPr lang="en-US">
                <a:latin typeface="+mn-lt"/>
              </a:rPr>
              <a:t>State Math Scores and Students' TV Viewing Habits</a:t>
            </a:r>
          </a:p>
        </c:rich>
      </c:tx>
      <c:layout>
        <c:manualLayout>
          <c:xMode val="edge"/>
          <c:yMode val="edge"/>
          <c:x val="0.15716498727383119"/>
          <c:y val="1.1574100238037647E-2"/>
        </c:manualLayout>
      </c:layout>
      <c:overlay val="0"/>
      <c:spPr>
        <a:noFill/>
        <a:ln w="25400">
          <a:noFill/>
        </a:ln>
      </c:spPr>
    </c:title>
    <c:autoTitleDeleted val="0"/>
    <c:plotArea>
      <c:layout>
        <c:manualLayout>
          <c:layoutTarget val="inner"/>
          <c:xMode val="edge"/>
          <c:yMode val="edge"/>
          <c:x val="0.12018499026822385"/>
          <c:y val="9.2592801904301178E-2"/>
          <c:w val="0.86286659679750455"/>
          <c:h val="0.68518673409182873"/>
        </c:manualLayout>
      </c:layout>
      <c:scatterChart>
        <c:scatterStyle val="lineMarker"/>
        <c:varyColors val="0"/>
        <c:ser>
          <c:idx val="0"/>
          <c:order val="0"/>
          <c:spPr>
            <a:ln w="28575">
              <a:noFill/>
            </a:ln>
          </c:spPr>
          <c:marker>
            <c:symbol val="none"/>
          </c:marker>
          <c:dLbls>
            <c:dLbl>
              <c:idx val="0"/>
              <c:tx>
                <c:strRef>
                  <c:f>[2]TAB17!$B$13</c:f>
                  <c:strCache>
                    <c:ptCount val="1"/>
                    <c:pt idx="0">
                      <c:v>AL</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
              <c:tx>
                <c:strRef>
                  <c:f>[2]TAB17!$B$14</c:f>
                  <c:strCache>
                    <c:ptCount val="1"/>
                    <c:pt idx="0">
                      <c:v>AZ</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
              <c:tx>
                <c:strRef>
                  <c:f>[2]TAB17!$B$15</c:f>
                  <c:strCache>
                    <c:ptCount val="1"/>
                    <c:pt idx="0">
                      <c:v>AR</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
              <c:tx>
                <c:strRef>
                  <c:f>[2]TAB17!$B$16</c:f>
                  <c:strCache>
                    <c:ptCount val="1"/>
                    <c:pt idx="0">
                      <c:v>CA</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4"/>
              <c:tx>
                <c:strRef>
                  <c:f>[2]TAB17!$B$17</c:f>
                  <c:strCache>
                    <c:ptCount val="1"/>
                    <c:pt idx="0">
                      <c:v>CO</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5"/>
              <c:tx>
                <c:strRef>
                  <c:f>[2]TAB17!$B$18</c:f>
                  <c:strCache>
                    <c:ptCount val="1"/>
                    <c:pt idx="0">
                      <c:v>CT</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6"/>
              <c:tx>
                <c:strRef>
                  <c:f>[2]TAB17!$B$19</c:f>
                  <c:strCache>
                    <c:ptCount val="1"/>
                    <c:pt idx="0">
                      <c:v>DE</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7"/>
              <c:tx>
                <c:strRef>
                  <c:f>[2]TAB17!$B$20</c:f>
                  <c:strCache>
                    <c:ptCount val="1"/>
                    <c:pt idx="0">
                      <c:v>DC</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8"/>
              <c:tx>
                <c:strRef>
                  <c:f>[2]TAB17!$B$21</c:f>
                  <c:strCache>
                    <c:ptCount val="1"/>
                    <c:pt idx="0">
                      <c:v>FL</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9"/>
              <c:tx>
                <c:strRef>
                  <c:f>[2]TAB17!$B$22</c:f>
                  <c:strCache>
                    <c:ptCount val="1"/>
                    <c:pt idx="0">
                      <c:v>GA</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0"/>
              <c:tx>
                <c:strRef>
                  <c:f>[2]TAB17!$B$23</c:f>
                  <c:strCache>
                    <c:ptCount val="1"/>
                    <c:pt idx="0">
                      <c:v>HI</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1"/>
              <c:tx>
                <c:strRef>
                  <c:f>[2]TAB17!$B$24</c:f>
                  <c:strCache>
                    <c:ptCount val="1"/>
                    <c:pt idx="0">
                      <c:v>ID</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2"/>
              <c:tx>
                <c:strRef>
                  <c:f>[2]TAB17!$B$25</c:f>
                  <c:strCache>
                    <c:ptCount val="1"/>
                    <c:pt idx="0">
                      <c:v>IN</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3"/>
              <c:tx>
                <c:strRef>
                  <c:f>[2]TAB17!$B$26</c:f>
                  <c:strCache>
                    <c:ptCount val="1"/>
                    <c:pt idx="0">
                      <c:v>IA</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4"/>
              <c:tx>
                <c:strRef>
                  <c:f>[2]TAB17!$B$27</c:f>
                  <c:strCache>
                    <c:ptCount val="1"/>
                    <c:pt idx="0">
                      <c:v>KY</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5"/>
              <c:tx>
                <c:strRef>
                  <c:f>[2]TAB17!$B$28</c:f>
                  <c:strCache>
                    <c:ptCount val="1"/>
                    <c:pt idx="0">
                      <c:v>LA</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6"/>
              <c:layout>
                <c:manualLayout>
                  <c:x val="-1.4381186172039663E-2"/>
                  <c:y val="3.5416925511359376E-3"/>
                </c:manualLayout>
              </c:layout>
              <c:tx>
                <c:strRef>
                  <c:f>[2]TAB17!$B$29</c:f>
                  <c:strCache>
                    <c:ptCount val="1"/>
                    <c:pt idx="0">
                      <c:v>ME</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r"/>
              <c:showLegendKey val="0"/>
              <c:showVal val="0"/>
              <c:showCatName val="0"/>
              <c:showSerName val="0"/>
              <c:showPercent val="0"/>
              <c:showBubbleSize val="0"/>
            </c:dLbl>
            <c:dLbl>
              <c:idx val="17"/>
              <c:tx>
                <c:strRef>
                  <c:f>[2]TAB17!$B$30</c:f>
                  <c:strCache>
                    <c:ptCount val="1"/>
                    <c:pt idx="0">
                      <c:v>MD</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8"/>
              <c:tx>
                <c:strRef>
                  <c:f>[2]TAB17!$B$31</c:f>
                  <c:strCache>
                    <c:ptCount val="1"/>
                    <c:pt idx="0">
                      <c:v>MA</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19"/>
              <c:tx>
                <c:strRef>
                  <c:f>[2]TAB17!$B$32</c:f>
                  <c:strCache>
                    <c:ptCount val="1"/>
                    <c:pt idx="0">
                      <c:v>MI</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0"/>
              <c:layout>
                <c:manualLayout>
                  <c:x val="-3.9034573153607859E-2"/>
                  <c:y val="-8.0324076869017109E-3"/>
                </c:manualLayout>
              </c:layout>
              <c:tx>
                <c:strRef>
                  <c:f>[2]TAB17!$B$33</c:f>
                  <c:strCache>
                    <c:ptCount val="1"/>
                    <c:pt idx="0">
                      <c:v>MN</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r"/>
              <c:showLegendKey val="0"/>
              <c:showVal val="0"/>
              <c:showCatName val="0"/>
              <c:showSerName val="0"/>
              <c:showPercent val="0"/>
              <c:showBubbleSize val="0"/>
            </c:dLbl>
            <c:dLbl>
              <c:idx val="21"/>
              <c:tx>
                <c:strRef>
                  <c:f>[2]TAB17!$B$34</c:f>
                  <c:strCache>
                    <c:ptCount val="1"/>
                    <c:pt idx="0">
                      <c:v>MS</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2"/>
              <c:tx>
                <c:strRef>
                  <c:f>[2]TAB17!$B$35</c:f>
                  <c:strCache>
                    <c:ptCount val="1"/>
                    <c:pt idx="0">
                      <c:v>MO</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3"/>
              <c:tx>
                <c:strRef>
                  <c:f>[2]TAB17!$B$36</c:f>
                  <c:strCache>
                    <c:ptCount val="1"/>
                    <c:pt idx="0">
                      <c:v>NE</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4"/>
              <c:tx>
                <c:strRef>
                  <c:f>[2]TAB17!$B$37</c:f>
                  <c:strCache>
                    <c:ptCount val="1"/>
                    <c:pt idx="0">
                      <c:v>NH</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5"/>
              <c:tx>
                <c:strRef>
                  <c:f>[2]TAB17!$B$38</c:f>
                  <c:strCache>
                    <c:ptCount val="1"/>
                    <c:pt idx="0">
                      <c:v>NJ</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6"/>
              <c:tx>
                <c:strRef>
                  <c:f>[2]TAB17!$B$39</c:f>
                  <c:strCache>
                    <c:ptCount val="1"/>
                    <c:pt idx="0">
                      <c:v>NM</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7"/>
              <c:tx>
                <c:strRef>
                  <c:f>[2]TAB17!$B$40</c:f>
                  <c:strCache>
                    <c:ptCount val="1"/>
                    <c:pt idx="0">
                      <c:v>NY</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8"/>
              <c:tx>
                <c:strRef>
                  <c:f>[2]TAB17!$B$41</c:f>
                  <c:strCache>
                    <c:ptCount val="1"/>
                    <c:pt idx="0">
                      <c:v>NC</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29"/>
              <c:layout>
                <c:manualLayout>
                  <c:x val="-1.5922075025103243E-2"/>
                  <c:y val="5.8565125987434623E-3"/>
                </c:manualLayout>
              </c:layout>
              <c:tx>
                <c:strRef>
                  <c:f>[2]TAB17!$B$42</c:f>
                  <c:strCache>
                    <c:ptCount val="1"/>
                    <c:pt idx="0">
                      <c:v>ND</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r"/>
              <c:showLegendKey val="0"/>
              <c:showVal val="0"/>
              <c:showCatName val="0"/>
              <c:showSerName val="0"/>
              <c:showPercent val="0"/>
              <c:showBubbleSize val="0"/>
            </c:dLbl>
            <c:dLbl>
              <c:idx val="30"/>
              <c:tx>
                <c:strRef>
                  <c:f>[2]TAB17!$B$43</c:f>
                  <c:strCache>
                    <c:ptCount val="1"/>
                    <c:pt idx="0">
                      <c:v>OH</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1"/>
              <c:tx>
                <c:strRef>
                  <c:f>[2]TAB17!$B$44</c:f>
                  <c:strCache>
                    <c:ptCount val="1"/>
                    <c:pt idx="0">
                      <c:v>OK</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2"/>
              <c:tx>
                <c:strRef>
                  <c:f>[2]TAB17!$B$45</c:f>
                  <c:strCache>
                    <c:ptCount val="1"/>
                    <c:pt idx="0">
                      <c:v>PA</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3"/>
              <c:tx>
                <c:strRef>
                  <c:f>[2]TAB17!$B$46</c:f>
                  <c:strCache>
                    <c:ptCount val="1"/>
                    <c:pt idx="0">
                      <c:v>RI</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4"/>
              <c:tx>
                <c:strRef>
                  <c:f>[2]TAB17!$B$47</c:f>
                  <c:strCache>
                    <c:ptCount val="1"/>
                    <c:pt idx="0">
                      <c:v>SC</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5"/>
              <c:tx>
                <c:strRef>
                  <c:f>[2]TAB17!$B$48</c:f>
                  <c:strCache>
                    <c:ptCount val="1"/>
                    <c:pt idx="0">
                      <c:v>TN</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6"/>
              <c:tx>
                <c:strRef>
                  <c:f>[2]TAB17!$B$49</c:f>
                  <c:strCache>
                    <c:ptCount val="1"/>
                    <c:pt idx="0">
                      <c:v>TX</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7"/>
              <c:tx>
                <c:strRef>
                  <c:f>[2]TAB17!$B$50</c:f>
                  <c:strCache>
                    <c:ptCount val="1"/>
                    <c:pt idx="0">
                      <c:v>UT</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8"/>
              <c:tx>
                <c:strRef>
                  <c:f>[2]TAB17!$B$51</c:f>
                  <c:strCache>
                    <c:ptCount val="1"/>
                    <c:pt idx="0">
                      <c:v>VA</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39"/>
              <c:tx>
                <c:strRef>
                  <c:f>[2]TAB17!$B$52</c:f>
                  <c:strCache>
                    <c:ptCount val="1"/>
                    <c:pt idx="0">
                      <c:v>WV</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40"/>
              <c:tx>
                <c:strRef>
                  <c:f>[2]TAB17!$B$53</c:f>
                  <c:strCache>
                    <c:ptCount val="1"/>
                    <c:pt idx="0">
                      <c:v>WI</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dLbl>
              <c:idx val="41"/>
              <c:tx>
                <c:strRef>
                  <c:f>[2]TAB17!$B$54</c:f>
                  <c:strCache>
                    <c:ptCount val="1"/>
                    <c:pt idx="0">
                      <c:v>WY</c:v>
                    </c:pt>
                  </c:strCache>
                </c:strRef>
              </c:tx>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0"/>
              <c:showBubbleSize val="0"/>
            </c:dLbl>
            <c:showLegendKey val="0"/>
            <c:showVal val="0"/>
            <c:showCatName val="0"/>
            <c:showSerName val="0"/>
            <c:showPercent val="0"/>
            <c:showBubbleSize val="0"/>
          </c:dLbls>
          <c:trendline>
            <c:spPr>
              <a:ln w="38100">
                <a:solidFill>
                  <a:srgbClr val="C0C0C0"/>
                </a:solidFill>
                <a:prstDash val="solid"/>
              </a:ln>
            </c:spPr>
            <c:trendlineType val="linear"/>
            <c:dispRSqr val="0"/>
            <c:dispEq val="0"/>
          </c:trendline>
          <c:xVal>
            <c:numRef>
              <c:f>[2]TAB17!$E$13:$E$54</c:f>
              <c:numCache>
                <c:formatCode>General</c:formatCode>
                <c:ptCount val="42"/>
                <c:pt idx="0">
                  <c:v>20</c:v>
                </c:pt>
                <c:pt idx="1">
                  <c:v>9</c:v>
                </c:pt>
                <c:pt idx="2">
                  <c:v>20</c:v>
                </c:pt>
                <c:pt idx="3">
                  <c:v>10</c:v>
                </c:pt>
                <c:pt idx="4">
                  <c:v>7</c:v>
                </c:pt>
                <c:pt idx="5">
                  <c:v>11</c:v>
                </c:pt>
                <c:pt idx="6">
                  <c:v>17</c:v>
                </c:pt>
                <c:pt idx="7">
                  <c:v>31</c:v>
                </c:pt>
                <c:pt idx="8">
                  <c:v>15</c:v>
                </c:pt>
                <c:pt idx="9">
                  <c:v>18</c:v>
                </c:pt>
                <c:pt idx="10">
                  <c:v>22</c:v>
                </c:pt>
                <c:pt idx="11">
                  <c:v>7</c:v>
                </c:pt>
                <c:pt idx="12">
                  <c:v>9</c:v>
                </c:pt>
                <c:pt idx="13">
                  <c:v>7</c:v>
                </c:pt>
                <c:pt idx="14">
                  <c:v>13</c:v>
                </c:pt>
                <c:pt idx="15">
                  <c:v>20</c:v>
                </c:pt>
                <c:pt idx="16">
                  <c:v>8</c:v>
                </c:pt>
                <c:pt idx="17">
                  <c:v>17</c:v>
                </c:pt>
                <c:pt idx="18">
                  <c:v>8</c:v>
                </c:pt>
                <c:pt idx="19">
                  <c:v>13</c:v>
                </c:pt>
                <c:pt idx="20">
                  <c:v>5</c:v>
                </c:pt>
                <c:pt idx="21">
                  <c:v>21</c:v>
                </c:pt>
                <c:pt idx="22">
                  <c:v>12</c:v>
                </c:pt>
                <c:pt idx="23">
                  <c:v>8</c:v>
                </c:pt>
                <c:pt idx="24">
                  <c:v>7</c:v>
                </c:pt>
                <c:pt idx="25">
                  <c:v>13</c:v>
                </c:pt>
                <c:pt idx="26">
                  <c:v>11</c:v>
                </c:pt>
                <c:pt idx="27">
                  <c:v>15</c:v>
                </c:pt>
                <c:pt idx="28">
                  <c:v>16</c:v>
                </c:pt>
                <c:pt idx="29">
                  <c:v>5</c:v>
                </c:pt>
                <c:pt idx="30">
                  <c:v>12</c:v>
                </c:pt>
                <c:pt idx="31">
                  <c:v>11</c:v>
                </c:pt>
                <c:pt idx="32">
                  <c:v>9</c:v>
                </c:pt>
                <c:pt idx="33">
                  <c:v>9</c:v>
                </c:pt>
                <c:pt idx="34">
                  <c:v>17</c:v>
                </c:pt>
                <c:pt idx="35">
                  <c:v>14</c:v>
                </c:pt>
                <c:pt idx="36">
                  <c:v>12</c:v>
                </c:pt>
                <c:pt idx="37">
                  <c:v>5</c:v>
                </c:pt>
                <c:pt idx="38">
                  <c:v>15</c:v>
                </c:pt>
                <c:pt idx="39">
                  <c:v>13</c:v>
                </c:pt>
                <c:pt idx="40">
                  <c:v>8</c:v>
                </c:pt>
                <c:pt idx="41">
                  <c:v>8</c:v>
                </c:pt>
              </c:numCache>
            </c:numRef>
          </c:xVal>
          <c:yVal>
            <c:numRef>
              <c:f>[2]TAB17!$F$13:$F$54</c:f>
              <c:numCache>
                <c:formatCode>General</c:formatCode>
                <c:ptCount val="42"/>
                <c:pt idx="0">
                  <c:v>257</c:v>
                </c:pt>
                <c:pt idx="1">
                  <c:v>268</c:v>
                </c:pt>
                <c:pt idx="2">
                  <c:v>262</c:v>
                </c:pt>
                <c:pt idx="3">
                  <c:v>263</c:v>
                </c:pt>
                <c:pt idx="4">
                  <c:v>276</c:v>
                </c:pt>
                <c:pt idx="5">
                  <c:v>280</c:v>
                </c:pt>
                <c:pt idx="6">
                  <c:v>267</c:v>
                </c:pt>
                <c:pt idx="7">
                  <c:v>233</c:v>
                </c:pt>
                <c:pt idx="8">
                  <c:v>264</c:v>
                </c:pt>
                <c:pt idx="9">
                  <c:v>262</c:v>
                </c:pt>
                <c:pt idx="10">
                  <c:v>262</c:v>
                </c:pt>
                <c:pt idx="11">
                  <c:v>278</c:v>
                </c:pt>
                <c:pt idx="12">
                  <c:v>276</c:v>
                </c:pt>
                <c:pt idx="13">
                  <c:v>284</c:v>
                </c:pt>
                <c:pt idx="14">
                  <c:v>267</c:v>
                </c:pt>
                <c:pt idx="15">
                  <c:v>252</c:v>
                </c:pt>
                <c:pt idx="16">
                  <c:v>284</c:v>
                </c:pt>
                <c:pt idx="17">
                  <c:v>270</c:v>
                </c:pt>
                <c:pt idx="18">
                  <c:v>278</c:v>
                </c:pt>
                <c:pt idx="19">
                  <c:v>277</c:v>
                </c:pt>
                <c:pt idx="20">
                  <c:v>284</c:v>
                </c:pt>
                <c:pt idx="21">
                  <c:v>250</c:v>
                </c:pt>
                <c:pt idx="22">
                  <c:v>273</c:v>
                </c:pt>
                <c:pt idx="23">
                  <c:v>283</c:v>
                </c:pt>
                <c:pt idx="24">
                  <c:v>282</c:v>
                </c:pt>
                <c:pt idx="25">
                  <c:v>275</c:v>
                </c:pt>
                <c:pt idx="26">
                  <c:v>262</c:v>
                </c:pt>
                <c:pt idx="27">
                  <c:v>270</c:v>
                </c:pt>
                <c:pt idx="28">
                  <c:v>268</c:v>
                </c:pt>
                <c:pt idx="29">
                  <c:v>284</c:v>
                </c:pt>
                <c:pt idx="30">
                  <c:v>271</c:v>
                </c:pt>
                <c:pt idx="31">
                  <c:v>271</c:v>
                </c:pt>
                <c:pt idx="32">
                  <c:v>275</c:v>
                </c:pt>
                <c:pt idx="33">
                  <c:v>269</c:v>
                </c:pt>
                <c:pt idx="34">
                  <c:v>261</c:v>
                </c:pt>
                <c:pt idx="35">
                  <c:v>263</c:v>
                </c:pt>
                <c:pt idx="36">
                  <c:v>270</c:v>
                </c:pt>
                <c:pt idx="37">
                  <c:v>277</c:v>
                </c:pt>
                <c:pt idx="38">
                  <c:v>270</c:v>
                </c:pt>
                <c:pt idx="39">
                  <c:v>265</c:v>
                </c:pt>
                <c:pt idx="40">
                  <c:v>283</c:v>
                </c:pt>
                <c:pt idx="41">
                  <c:v>275</c:v>
                </c:pt>
              </c:numCache>
            </c:numRef>
          </c:yVal>
          <c:smooth val="0"/>
        </c:ser>
        <c:dLbls>
          <c:showLegendKey val="0"/>
          <c:showVal val="0"/>
          <c:showCatName val="0"/>
          <c:showSerName val="0"/>
          <c:showPercent val="0"/>
          <c:showBubbleSize val="0"/>
        </c:dLbls>
        <c:axId val="104100608"/>
        <c:axId val="104102528"/>
      </c:scatterChart>
      <c:valAx>
        <c:axId val="104100608"/>
        <c:scaling>
          <c:orientation val="minMax"/>
        </c:scaling>
        <c:delete val="0"/>
        <c:axPos val="b"/>
        <c:title>
          <c:tx>
            <c:rich>
              <a:bodyPr/>
              <a:lstStyle/>
              <a:p>
                <a:pPr>
                  <a:defRPr sz="1200" b="0" i="0" u="none" strike="noStrike" baseline="0">
                    <a:solidFill>
                      <a:srgbClr val="000000"/>
                    </a:solidFill>
                    <a:latin typeface="+mn-lt"/>
                    <a:ea typeface="Arial"/>
                    <a:cs typeface="Arial"/>
                  </a:defRPr>
                </a:pPr>
                <a:r>
                  <a:rPr lang="en-US">
                    <a:latin typeface="+mn-lt"/>
                  </a:rPr>
                  <a:t>% Students watching TV 6 hrs+ per day</a:t>
                </a:r>
              </a:p>
            </c:rich>
          </c:tx>
          <c:layout>
            <c:manualLayout>
              <c:xMode val="edge"/>
              <c:yMode val="edge"/>
              <c:x val="0.34514663871900181"/>
              <c:y val="0.85879823766239349"/>
            </c:manualLayout>
          </c:layout>
          <c:overlay val="0"/>
          <c:spPr>
            <a:noFill/>
            <a:ln w="25400">
              <a:noFill/>
            </a:ln>
          </c:spPr>
        </c:title>
        <c:numFmt formatCode="[&lt;35]General;;;"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mn-lt"/>
                <a:ea typeface="Arial"/>
                <a:cs typeface="Arial"/>
              </a:defRPr>
            </a:pPr>
            <a:endParaRPr lang="en-US"/>
          </a:p>
        </c:txPr>
        <c:crossAx val="104102528"/>
        <c:crosses val="autoZero"/>
        <c:crossBetween val="midCat"/>
      </c:valAx>
      <c:valAx>
        <c:axId val="104102528"/>
        <c:scaling>
          <c:orientation val="minMax"/>
          <c:min val="230"/>
        </c:scaling>
        <c:delete val="0"/>
        <c:axPos val="l"/>
        <c:majorGridlines>
          <c:spPr>
            <a:ln w="12700">
              <a:solidFill>
                <a:srgbClr val="C0C0C0"/>
              </a:solidFill>
              <a:prstDash val="solid"/>
            </a:ln>
          </c:spPr>
        </c:majorGridlines>
        <c:title>
          <c:tx>
            <c:rich>
              <a:bodyPr/>
              <a:lstStyle/>
              <a:p>
                <a:pPr>
                  <a:defRPr sz="1100" b="0" i="0" u="none" strike="noStrike" baseline="0">
                    <a:solidFill>
                      <a:srgbClr val="000000"/>
                    </a:solidFill>
                    <a:latin typeface="+mn-lt"/>
                    <a:ea typeface="Arial"/>
                    <a:cs typeface="Arial"/>
                  </a:defRPr>
                </a:pPr>
                <a:r>
                  <a:rPr lang="en-US">
                    <a:latin typeface="+mn-lt"/>
                  </a:rPr>
                  <a:t>1992 State 8th-grade NAEP Math Score</a:t>
                </a:r>
              </a:p>
            </c:rich>
          </c:tx>
          <c:layout>
            <c:manualLayout>
              <c:xMode val="edge"/>
              <c:yMode val="edge"/>
              <c:x val="2.3112498128504588E-2"/>
              <c:y val="0.13425956276123671"/>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mn-lt"/>
                <a:ea typeface="Arial"/>
                <a:cs typeface="Arial"/>
              </a:defRPr>
            </a:pPr>
            <a:endParaRPr lang="en-US"/>
          </a:p>
        </c:txPr>
        <c:crossAx val="104100608"/>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Marital Status  of U.S. Population Aged 15 and Older, 1970-2012</a:t>
            </a:r>
            <a:endParaRPr lang="en-US" b="1"/>
          </a:p>
        </c:rich>
      </c:tx>
      <c:layout>
        <c:manualLayout>
          <c:xMode val="edge"/>
          <c:yMode val="edge"/>
          <c:x val="1.3232720909886193E-3"/>
          <c:y val="0"/>
        </c:manualLayout>
      </c:layout>
      <c:overlay val="0"/>
    </c:title>
    <c:autoTitleDeleted val="0"/>
    <c:plotArea>
      <c:layout/>
      <c:areaChart>
        <c:grouping val="percentStacked"/>
        <c:varyColors val="0"/>
        <c:ser>
          <c:idx val="0"/>
          <c:order val="0"/>
          <c:tx>
            <c:strRef>
              <c:f>'Area Chart'!$B$3</c:f>
              <c:strCache>
                <c:ptCount val="1"/>
                <c:pt idx="0">
                  <c:v>Widowed</c:v>
                </c:pt>
              </c:strCache>
            </c:strRef>
          </c:tx>
          <c:spPr>
            <a:solidFill>
              <a:srgbClr val="C0C0C0"/>
            </a:solidFill>
            <a:ln>
              <a:solidFill>
                <a:schemeClr val="tx1">
                  <a:lumMod val="50000"/>
                  <a:lumOff val="50000"/>
                </a:schemeClr>
              </a:solidFill>
            </a:ln>
          </c:spPr>
          <c:cat>
            <c:numRef>
              <c:f>'Area Chart'!$A$4:$A$9</c:f>
              <c:numCache>
                <c:formatCode>General</c:formatCode>
                <c:ptCount val="6"/>
                <c:pt idx="0">
                  <c:v>1970</c:v>
                </c:pt>
                <c:pt idx="1">
                  <c:v>1980</c:v>
                </c:pt>
                <c:pt idx="2">
                  <c:v>1990</c:v>
                </c:pt>
                <c:pt idx="3">
                  <c:v>2000</c:v>
                </c:pt>
                <c:pt idx="4">
                  <c:v>2008</c:v>
                </c:pt>
                <c:pt idx="5">
                  <c:v>2012</c:v>
                </c:pt>
              </c:numCache>
            </c:numRef>
          </c:cat>
          <c:val>
            <c:numRef>
              <c:f>'Area Chart'!$B$4:$B$9</c:f>
              <c:numCache>
                <c:formatCode>General</c:formatCode>
                <c:ptCount val="6"/>
                <c:pt idx="0">
                  <c:v>8</c:v>
                </c:pt>
                <c:pt idx="1">
                  <c:v>7.4</c:v>
                </c:pt>
                <c:pt idx="2">
                  <c:v>7.2</c:v>
                </c:pt>
                <c:pt idx="3">
                  <c:v>6.4</c:v>
                </c:pt>
                <c:pt idx="4">
                  <c:v>6</c:v>
                </c:pt>
                <c:pt idx="5">
                  <c:v>5.9</c:v>
                </c:pt>
              </c:numCache>
            </c:numRef>
          </c:val>
        </c:ser>
        <c:ser>
          <c:idx val="1"/>
          <c:order val="1"/>
          <c:tx>
            <c:strRef>
              <c:f>'Area Chart'!$C$3</c:f>
              <c:strCache>
                <c:ptCount val="1"/>
                <c:pt idx="0">
                  <c:v>Divorced</c:v>
                </c:pt>
              </c:strCache>
            </c:strRef>
          </c:tx>
          <c:spPr>
            <a:solidFill>
              <a:srgbClr val="A29A6B"/>
            </a:solidFill>
            <a:ln>
              <a:solidFill>
                <a:schemeClr val="tx1">
                  <a:lumMod val="50000"/>
                  <a:lumOff val="50000"/>
                </a:schemeClr>
              </a:solidFill>
            </a:ln>
          </c:spPr>
          <c:cat>
            <c:numRef>
              <c:f>'Area Chart'!$A$4:$A$9</c:f>
              <c:numCache>
                <c:formatCode>General</c:formatCode>
                <c:ptCount val="6"/>
                <c:pt idx="0">
                  <c:v>1970</c:v>
                </c:pt>
                <c:pt idx="1">
                  <c:v>1980</c:v>
                </c:pt>
                <c:pt idx="2">
                  <c:v>1990</c:v>
                </c:pt>
                <c:pt idx="3">
                  <c:v>2000</c:v>
                </c:pt>
                <c:pt idx="4">
                  <c:v>2008</c:v>
                </c:pt>
                <c:pt idx="5">
                  <c:v>2012</c:v>
                </c:pt>
              </c:numCache>
            </c:numRef>
          </c:cat>
          <c:val>
            <c:numRef>
              <c:f>'Area Chart'!$C$4:$C$9</c:f>
              <c:numCache>
                <c:formatCode>General</c:formatCode>
                <c:ptCount val="6"/>
                <c:pt idx="0">
                  <c:v>2.9</c:v>
                </c:pt>
                <c:pt idx="1">
                  <c:v>5.8</c:v>
                </c:pt>
                <c:pt idx="2">
                  <c:v>7.9</c:v>
                </c:pt>
                <c:pt idx="3">
                  <c:v>9.3000000000000007</c:v>
                </c:pt>
                <c:pt idx="4">
                  <c:v>9.8000000000000007</c:v>
                </c:pt>
                <c:pt idx="5">
                  <c:v>13.4</c:v>
                </c:pt>
              </c:numCache>
            </c:numRef>
          </c:val>
        </c:ser>
        <c:ser>
          <c:idx val="2"/>
          <c:order val="2"/>
          <c:tx>
            <c:strRef>
              <c:f>'Area Chart'!$D$3</c:f>
              <c:strCache>
                <c:ptCount val="1"/>
                <c:pt idx="0">
                  <c:v>Never Married </c:v>
                </c:pt>
              </c:strCache>
            </c:strRef>
          </c:tx>
          <c:spPr>
            <a:solidFill>
              <a:srgbClr val="D6CD8A"/>
            </a:solidFill>
            <a:ln>
              <a:solidFill>
                <a:schemeClr val="tx1">
                  <a:lumMod val="50000"/>
                  <a:lumOff val="50000"/>
                </a:schemeClr>
              </a:solidFill>
            </a:ln>
          </c:spPr>
          <c:cat>
            <c:numRef>
              <c:f>'Area Chart'!$A$4:$A$9</c:f>
              <c:numCache>
                <c:formatCode>General</c:formatCode>
                <c:ptCount val="6"/>
                <c:pt idx="0">
                  <c:v>1970</c:v>
                </c:pt>
                <c:pt idx="1">
                  <c:v>1980</c:v>
                </c:pt>
                <c:pt idx="2">
                  <c:v>1990</c:v>
                </c:pt>
                <c:pt idx="3">
                  <c:v>2000</c:v>
                </c:pt>
                <c:pt idx="4">
                  <c:v>2008</c:v>
                </c:pt>
                <c:pt idx="5">
                  <c:v>2012</c:v>
                </c:pt>
              </c:numCache>
            </c:numRef>
          </c:cat>
          <c:val>
            <c:numRef>
              <c:f>'Area Chart'!$D$4:$D$9</c:f>
              <c:numCache>
                <c:formatCode>General</c:formatCode>
                <c:ptCount val="6"/>
                <c:pt idx="0">
                  <c:v>24.9</c:v>
                </c:pt>
                <c:pt idx="1">
                  <c:v>25.9</c:v>
                </c:pt>
                <c:pt idx="2">
                  <c:v>26.2</c:v>
                </c:pt>
                <c:pt idx="3">
                  <c:v>28.1</c:v>
                </c:pt>
                <c:pt idx="4">
                  <c:v>30</c:v>
                </c:pt>
                <c:pt idx="5">
                  <c:v>32.700000000000003</c:v>
                </c:pt>
              </c:numCache>
            </c:numRef>
          </c:val>
        </c:ser>
        <c:ser>
          <c:idx val="3"/>
          <c:order val="3"/>
          <c:tx>
            <c:strRef>
              <c:f>'Area Chart'!$E$3</c:f>
              <c:strCache>
                <c:ptCount val="1"/>
                <c:pt idx="0">
                  <c:v>Married</c:v>
                </c:pt>
              </c:strCache>
            </c:strRef>
          </c:tx>
          <c:spPr>
            <a:solidFill>
              <a:srgbClr val="007A99"/>
            </a:solidFill>
            <a:ln>
              <a:solidFill>
                <a:schemeClr val="tx1">
                  <a:lumMod val="50000"/>
                  <a:lumOff val="50000"/>
                </a:schemeClr>
              </a:solidFill>
            </a:ln>
          </c:spPr>
          <c:cat>
            <c:numRef>
              <c:f>'Area Chart'!$A$4:$A$9</c:f>
              <c:numCache>
                <c:formatCode>General</c:formatCode>
                <c:ptCount val="6"/>
                <c:pt idx="0">
                  <c:v>1970</c:v>
                </c:pt>
                <c:pt idx="1">
                  <c:v>1980</c:v>
                </c:pt>
                <c:pt idx="2">
                  <c:v>1990</c:v>
                </c:pt>
                <c:pt idx="3">
                  <c:v>2000</c:v>
                </c:pt>
                <c:pt idx="4">
                  <c:v>2008</c:v>
                </c:pt>
                <c:pt idx="5">
                  <c:v>2012</c:v>
                </c:pt>
              </c:numCache>
            </c:numRef>
          </c:cat>
          <c:val>
            <c:numRef>
              <c:f>'Area Chart'!$E$4:$E$9</c:f>
              <c:numCache>
                <c:formatCode>General</c:formatCode>
                <c:ptCount val="6"/>
                <c:pt idx="0">
                  <c:v>64.2</c:v>
                </c:pt>
                <c:pt idx="1">
                  <c:v>61</c:v>
                </c:pt>
                <c:pt idx="2">
                  <c:v>58.7</c:v>
                </c:pt>
                <c:pt idx="3">
                  <c:v>56.2</c:v>
                </c:pt>
                <c:pt idx="4">
                  <c:v>54.1</c:v>
                </c:pt>
                <c:pt idx="5">
                  <c:v>48</c:v>
                </c:pt>
              </c:numCache>
            </c:numRef>
          </c:val>
        </c:ser>
        <c:dLbls>
          <c:showLegendKey val="0"/>
          <c:showVal val="0"/>
          <c:showCatName val="0"/>
          <c:showSerName val="0"/>
          <c:showPercent val="0"/>
          <c:showBubbleSize val="0"/>
        </c:dLbls>
        <c:axId val="104159104"/>
        <c:axId val="104160640"/>
      </c:areaChart>
      <c:catAx>
        <c:axId val="104159104"/>
        <c:scaling>
          <c:orientation val="minMax"/>
        </c:scaling>
        <c:delete val="0"/>
        <c:axPos val="b"/>
        <c:numFmt formatCode="General" sourceLinked="1"/>
        <c:majorTickMark val="out"/>
        <c:minorTickMark val="none"/>
        <c:tickLblPos val="nextTo"/>
        <c:txPr>
          <a:bodyPr/>
          <a:lstStyle/>
          <a:p>
            <a:pPr>
              <a:defRPr sz="1400"/>
            </a:pPr>
            <a:endParaRPr lang="en-US"/>
          </a:p>
        </c:txPr>
        <c:crossAx val="104160640"/>
        <c:crosses val="autoZero"/>
        <c:auto val="1"/>
        <c:lblAlgn val="ctr"/>
        <c:lblOffset val="100"/>
        <c:noMultiLvlLbl val="0"/>
      </c:catAx>
      <c:valAx>
        <c:axId val="104160640"/>
        <c:scaling>
          <c:orientation val="minMax"/>
        </c:scaling>
        <c:delete val="0"/>
        <c:axPos val="l"/>
        <c:majorGridlines/>
        <c:numFmt formatCode="0%" sourceLinked="1"/>
        <c:majorTickMark val="out"/>
        <c:minorTickMark val="none"/>
        <c:tickLblPos val="nextTo"/>
        <c:txPr>
          <a:bodyPr/>
          <a:lstStyle/>
          <a:p>
            <a:pPr>
              <a:defRPr sz="1400"/>
            </a:pPr>
            <a:endParaRPr lang="en-US"/>
          </a:p>
        </c:txPr>
        <c:crossAx val="104159104"/>
        <c:crosses val="autoZero"/>
        <c:crossBetween val="midCat"/>
        <c:majorUnit val="0.2"/>
      </c:valAx>
    </c:plotArea>
    <c:legend>
      <c:legendPos val="r"/>
      <c:overlay val="0"/>
      <c:txPr>
        <a:bodyPr/>
        <a:lstStyle/>
        <a:p>
          <a:pPr>
            <a:defRPr sz="1400"/>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a:pPr>
            <a:r>
              <a:rPr lang="en-US" sz="1800"/>
              <a:t>Percent of births by informal marital status of mother, 2005-2010</a:t>
            </a:r>
          </a:p>
        </c:rich>
      </c:tx>
      <c:overlay val="0"/>
    </c:title>
    <c:autoTitleDeleted val="0"/>
    <c:plotArea>
      <c:layout>
        <c:manualLayout>
          <c:layoutTarget val="inner"/>
          <c:xMode val="edge"/>
          <c:yMode val="edge"/>
          <c:x val="1.3762626262626261E-2"/>
          <c:y val="0.21577371869214024"/>
          <c:w val="0.96414141414141419"/>
          <c:h val="0.74739109646177948"/>
        </c:manualLayout>
      </c:layout>
      <c:ofPieChart>
        <c:ofPieType val="pie"/>
        <c:varyColors val="1"/>
        <c:ser>
          <c:idx val="0"/>
          <c:order val="0"/>
          <c:spPr>
            <a:ln>
              <a:solidFill>
                <a:prstClr val="black">
                  <a:lumMod val="50000"/>
                  <a:lumOff val="50000"/>
                </a:prstClr>
              </a:solidFill>
            </a:ln>
            <a:effectLst>
              <a:outerShdw blurRad="50800" dist="38100" dir="18900000" algn="bl" rotWithShape="0">
                <a:prstClr val="black">
                  <a:alpha val="40000"/>
                </a:prstClr>
              </a:outerShdw>
            </a:effectLst>
          </c:spPr>
          <c:dPt>
            <c:idx val="0"/>
            <c:bubble3D val="0"/>
            <c:spPr>
              <a:solidFill>
                <a:srgbClr val="66E0FF">
                  <a:alpha val="56000"/>
                </a:srgbClr>
              </a:solidFill>
              <a:ln>
                <a:solidFill>
                  <a:prstClr val="black">
                    <a:lumMod val="50000"/>
                    <a:lumOff val="50000"/>
                  </a:prstClr>
                </a:solidFill>
              </a:ln>
              <a:effectLst/>
            </c:spPr>
          </c:dPt>
          <c:dPt>
            <c:idx val="1"/>
            <c:bubble3D val="0"/>
            <c:spPr>
              <a:solidFill>
                <a:srgbClr val="007A99">
                  <a:alpha val="71000"/>
                </a:srgbClr>
              </a:solidFill>
              <a:ln>
                <a:solidFill>
                  <a:prstClr val="black">
                    <a:lumMod val="50000"/>
                    <a:lumOff val="50000"/>
                  </a:prstClr>
                </a:solidFill>
              </a:ln>
              <a:effectLst/>
            </c:spPr>
          </c:dPt>
          <c:dPt>
            <c:idx val="2"/>
            <c:bubble3D val="0"/>
            <c:spPr>
              <a:solidFill>
                <a:srgbClr val="D6CD8A"/>
              </a:solidFill>
              <a:ln>
                <a:solidFill>
                  <a:prstClr val="black">
                    <a:lumMod val="50000"/>
                    <a:lumOff val="50000"/>
                  </a:prstClr>
                </a:solidFill>
              </a:ln>
              <a:effectLst/>
            </c:spPr>
          </c:dPt>
          <c:dPt>
            <c:idx val="3"/>
            <c:bubble3D val="0"/>
            <c:spPr>
              <a:solidFill>
                <a:srgbClr val="007A99"/>
              </a:solidFill>
              <a:ln>
                <a:solidFill>
                  <a:prstClr val="black">
                    <a:lumMod val="50000"/>
                    <a:lumOff val="50000"/>
                  </a:prstClr>
                </a:solidFill>
              </a:ln>
              <a:effectLst/>
            </c:spPr>
          </c:dPt>
          <c:dLbls>
            <c:dLbl>
              <c:idx val="1"/>
              <c:layout>
                <c:manualLayout>
                  <c:x val="-1.543610315755985E-2"/>
                  <c:y val="8.751678569248611E-2"/>
                </c:manualLayout>
              </c:layout>
              <c:dLblPos val="bestFit"/>
              <c:showLegendKey val="0"/>
              <c:showVal val="0"/>
              <c:showCatName val="1"/>
              <c:showSerName val="0"/>
              <c:showPercent val="1"/>
              <c:showBubbleSize val="0"/>
            </c:dLbl>
            <c:dLbl>
              <c:idx val="2"/>
              <c:layout>
                <c:manualLayout>
                  <c:x val="7.3849220551976458E-2"/>
                  <c:y val="-3.8110643146350834E-2"/>
                </c:manualLayout>
              </c:layout>
              <c:dLblPos val="bestFit"/>
              <c:showLegendKey val="0"/>
              <c:showVal val="0"/>
              <c:showCatName val="1"/>
              <c:showSerName val="0"/>
              <c:showPercent val="1"/>
              <c:showBubbleSize val="0"/>
            </c:dLbl>
            <c:dLbl>
              <c:idx val="3"/>
              <c:layout>
                <c:manualLayout>
                  <c:x val="-0.20421314523184603"/>
                  <c:y val="1.8866101039695618E-2"/>
                </c:manualLayout>
              </c:layout>
              <c:tx>
                <c:rich>
                  <a:bodyPr/>
                  <a:lstStyle/>
                  <a:p>
                    <a:r>
                      <a:rPr lang="en-US" sz="1200"/>
                      <a:t>Unmarried
43%</a:t>
                    </a:r>
                    <a:endParaRPr lang="en-US"/>
                  </a:p>
                </c:rich>
              </c:tx>
              <c:dLblPos val="bestFit"/>
              <c:showLegendKey val="0"/>
              <c:showVal val="0"/>
              <c:showCatName val="1"/>
              <c:showSerName val="0"/>
              <c:showPercent val="1"/>
              <c:showBubbleSize val="0"/>
            </c:dLbl>
            <c:txPr>
              <a:bodyPr/>
              <a:lstStyle/>
              <a:p>
                <a:pPr>
                  <a:defRPr sz="1200"/>
                </a:pPr>
                <a:endParaRPr lang="en-US"/>
              </a:p>
            </c:txPr>
            <c:dLblPos val="bestFit"/>
            <c:showLegendKey val="0"/>
            <c:showVal val="0"/>
            <c:showCatName val="1"/>
            <c:showSerName val="0"/>
            <c:showPercent val="1"/>
            <c:showBubbleSize val="0"/>
            <c:showLeaderLines val="1"/>
          </c:dLbls>
          <c:cat>
            <c:strRef>
              <c:f>'Pie-of-Pie'!$A$3:$A$5</c:f>
              <c:strCache>
                <c:ptCount val="3"/>
                <c:pt idx="0">
                  <c:v>Single</c:v>
                </c:pt>
                <c:pt idx="1">
                  <c:v>Cohabiting</c:v>
                </c:pt>
                <c:pt idx="2">
                  <c:v>Married</c:v>
                </c:pt>
              </c:strCache>
            </c:strRef>
          </c:cat>
          <c:val>
            <c:numRef>
              <c:f>'Pie-of-Pie'!$B$3:$B$5</c:f>
              <c:numCache>
                <c:formatCode>0%</c:formatCode>
                <c:ptCount val="3"/>
                <c:pt idx="0">
                  <c:v>0.18079999999999999</c:v>
                </c:pt>
                <c:pt idx="1">
                  <c:v>0.25069999999999998</c:v>
                </c:pt>
                <c:pt idx="2">
                  <c:v>0.56850000000000001</c:v>
                </c:pt>
              </c:numCache>
            </c:numRef>
          </c:val>
        </c:ser>
        <c:dLbls>
          <c:showLegendKey val="0"/>
          <c:showVal val="0"/>
          <c:showCatName val="1"/>
          <c:showSerName val="0"/>
          <c:showPercent val="1"/>
          <c:showBubbleSize val="0"/>
          <c:showLeaderLines val="1"/>
        </c:dLbls>
        <c:gapWidth val="100"/>
        <c:splitType val="percent"/>
        <c:splitPos val="26"/>
        <c:secondPieSize val="75"/>
        <c:serLines/>
      </c:ofPieChart>
    </c:plotArea>
    <c:plotVisOnly val="1"/>
    <c:dispBlanksAs val="gap"/>
    <c:showDLblsOverMax val="0"/>
  </c:chart>
  <c:spPr>
    <a:solidFill>
      <a:schemeClr val="bg1"/>
    </a:solidFill>
    <a:ln>
      <a:noFill/>
    </a:ln>
  </c:sp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sz="1800" b="0"/>
            </a:pPr>
            <a:r>
              <a:rPr lang="en-US" sz="1800" b="0"/>
              <a:t>College experiences of young adults (by age 25)</a:t>
            </a:r>
          </a:p>
        </c:rich>
      </c:tx>
      <c:overlay val="0"/>
    </c:title>
    <c:autoTitleDeleted val="0"/>
    <c:plotArea>
      <c:layout/>
      <c:pieChart>
        <c:varyColors val="1"/>
        <c:ser>
          <c:idx val="0"/>
          <c:order val="0"/>
          <c:spPr>
            <a:ln>
              <a:solidFill>
                <a:prstClr val="white">
                  <a:lumMod val="50000"/>
                </a:prstClr>
              </a:solidFill>
            </a:ln>
            <a:effectLst/>
          </c:spPr>
          <c:dPt>
            <c:idx val="0"/>
            <c:bubble3D val="0"/>
            <c:spPr>
              <a:solidFill>
                <a:srgbClr val="33ADCC"/>
              </a:solidFill>
              <a:ln>
                <a:solidFill>
                  <a:prstClr val="white">
                    <a:lumMod val="50000"/>
                  </a:prstClr>
                </a:solidFill>
              </a:ln>
              <a:effectLst/>
            </c:spPr>
          </c:dPt>
          <c:dPt>
            <c:idx val="1"/>
            <c:bubble3D val="0"/>
            <c:spPr>
              <a:solidFill>
                <a:srgbClr val="007A99"/>
              </a:solidFill>
              <a:ln>
                <a:solidFill>
                  <a:prstClr val="white">
                    <a:lumMod val="50000"/>
                  </a:prstClr>
                </a:solidFill>
              </a:ln>
              <a:effectLst/>
            </c:spPr>
          </c:dPt>
          <c:dPt>
            <c:idx val="2"/>
            <c:bubble3D val="0"/>
            <c:spPr>
              <a:solidFill>
                <a:srgbClr val="A29A6B"/>
              </a:solidFill>
              <a:ln>
                <a:solidFill>
                  <a:prstClr val="white">
                    <a:lumMod val="50000"/>
                  </a:prstClr>
                </a:solidFill>
              </a:ln>
              <a:effectLst/>
            </c:spPr>
          </c:dPt>
          <c:dPt>
            <c:idx val="3"/>
            <c:bubble3D val="0"/>
            <c:spPr>
              <a:solidFill>
                <a:srgbClr val="D6CD8A"/>
              </a:solidFill>
              <a:ln>
                <a:solidFill>
                  <a:prstClr val="white">
                    <a:lumMod val="50000"/>
                  </a:prstClr>
                </a:solidFill>
              </a:ln>
              <a:effectLst/>
            </c:spPr>
          </c:dPt>
          <c:dLbls>
            <c:txPr>
              <a:bodyPr/>
              <a:lstStyle/>
              <a:p>
                <a:pPr>
                  <a:defRPr sz="1200"/>
                </a:pPr>
                <a:endParaRPr lang="en-US"/>
              </a:p>
            </c:txPr>
            <c:showLegendKey val="0"/>
            <c:showVal val="0"/>
            <c:showCatName val="1"/>
            <c:showSerName val="0"/>
            <c:showPercent val="1"/>
            <c:showBubbleSize val="0"/>
            <c:showLeaderLines val="1"/>
          </c:dLbls>
          <c:cat>
            <c:strRef>
              <c:f>Doughnut!$A$5:$A$8</c:f>
              <c:strCache>
                <c:ptCount val="4"/>
                <c:pt idx="0">
                  <c:v>Didn't enroll</c:v>
                </c:pt>
                <c:pt idx="1">
                  <c:v>No degree</c:v>
                </c:pt>
                <c:pt idx="2">
                  <c:v>Associate's degree</c:v>
                </c:pt>
                <c:pt idx="3">
                  <c:v>Bachelor's degree</c:v>
                </c:pt>
              </c:strCache>
            </c:strRef>
          </c:cat>
          <c:val>
            <c:numRef>
              <c:f>Doughnut!$B$5:$B$8</c:f>
              <c:numCache>
                <c:formatCode>0%</c:formatCode>
                <c:ptCount val="4"/>
                <c:pt idx="0">
                  <c:v>0.3971877622263284</c:v>
                </c:pt>
                <c:pt idx="1">
                  <c:v>0.32946987842580211</c:v>
                </c:pt>
                <c:pt idx="2">
                  <c:v>5.7911012306045687E-2</c:v>
                </c:pt>
                <c:pt idx="3">
                  <c:v>0.2146837342229416</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0" i="0" baseline="0">
                <a:effectLst/>
              </a:rPr>
              <a:t>Percent of young adults who enroll in a 4-year program by degree earned by age 25</a:t>
            </a:r>
            <a:endParaRPr lang="en-US">
              <a:effectLst/>
            </a:endParaRPr>
          </a:p>
        </c:rich>
      </c:tx>
      <c:overlay val="0"/>
    </c:title>
    <c:autoTitleDeleted val="0"/>
    <c:plotArea>
      <c:layout/>
      <c:doughnutChart>
        <c:varyColors val="1"/>
        <c:ser>
          <c:idx val="0"/>
          <c:order val="0"/>
          <c:spPr>
            <a:ln>
              <a:solidFill>
                <a:schemeClr val="bg1">
                  <a:lumMod val="50000"/>
                </a:schemeClr>
              </a:solidFill>
            </a:ln>
            <a:effectLst/>
          </c:spPr>
          <c:dPt>
            <c:idx val="0"/>
            <c:bubble3D val="0"/>
            <c:spPr>
              <a:solidFill>
                <a:srgbClr val="007A99"/>
              </a:solidFill>
              <a:ln>
                <a:solidFill>
                  <a:schemeClr val="bg1">
                    <a:lumMod val="50000"/>
                  </a:schemeClr>
                </a:solidFill>
              </a:ln>
              <a:effectLst/>
            </c:spPr>
          </c:dPt>
          <c:dPt>
            <c:idx val="1"/>
            <c:bubble3D val="0"/>
            <c:spPr>
              <a:solidFill>
                <a:srgbClr val="A29A6B"/>
              </a:solidFill>
              <a:ln>
                <a:solidFill>
                  <a:schemeClr val="bg1">
                    <a:lumMod val="50000"/>
                  </a:schemeClr>
                </a:solidFill>
              </a:ln>
              <a:effectLst/>
            </c:spPr>
          </c:dPt>
          <c:dPt>
            <c:idx val="2"/>
            <c:bubble3D val="0"/>
            <c:spPr>
              <a:solidFill>
                <a:srgbClr val="D6CD8A"/>
              </a:solidFill>
              <a:ln>
                <a:solidFill>
                  <a:schemeClr val="bg1">
                    <a:lumMod val="50000"/>
                  </a:schemeClr>
                </a:solidFill>
              </a:ln>
              <a:effectLst/>
            </c:spPr>
          </c:dPt>
          <c:dLbls>
            <c:txPr>
              <a:bodyPr/>
              <a:lstStyle/>
              <a:p>
                <a:pPr>
                  <a:defRPr sz="1200" b="0"/>
                </a:pPr>
                <a:endParaRPr lang="en-US"/>
              </a:p>
            </c:txPr>
            <c:showLegendKey val="0"/>
            <c:showVal val="0"/>
            <c:showCatName val="1"/>
            <c:showSerName val="0"/>
            <c:showPercent val="1"/>
            <c:showBubbleSize val="0"/>
            <c:showLeaderLines val="1"/>
          </c:dLbls>
          <c:cat>
            <c:strRef>
              <c:f>'[1]Fig 3'!$F$3:$F$5</c:f>
              <c:strCache>
                <c:ptCount val="3"/>
                <c:pt idx="0">
                  <c:v>Did not finish</c:v>
                </c:pt>
                <c:pt idx="1">
                  <c:v>Associate's degree</c:v>
                </c:pt>
                <c:pt idx="2">
                  <c:v>Bachelor's degree</c:v>
                </c:pt>
              </c:strCache>
            </c:strRef>
          </c:cat>
          <c:val>
            <c:numRef>
              <c:f>'[1]Fig 3'!$G$3:$G$5</c:f>
              <c:numCache>
                <c:formatCode>General</c:formatCode>
                <c:ptCount val="3"/>
                <c:pt idx="0">
                  <c:v>43.89</c:v>
                </c:pt>
                <c:pt idx="1">
                  <c:v>6.98</c:v>
                </c:pt>
                <c:pt idx="2">
                  <c:v>49.12</c:v>
                </c:pt>
              </c:numCache>
            </c:numRef>
          </c:val>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US" sz="1400" b="1"/>
              <a:t>Fathers</a:t>
            </a:r>
            <a:r>
              <a:rPr lang="en-US" sz="1400" b="1" baseline="0"/>
              <a:t> Living with All of Their Children</a:t>
            </a:r>
          </a:p>
          <a:p>
            <a:pPr>
              <a:defRPr sz="1400" b="0"/>
            </a:pPr>
            <a:r>
              <a:rPr lang="en-US" sz="1400" b="0"/>
              <a:t>Race, Ethnicity &amp; Nativity</a:t>
            </a:r>
          </a:p>
        </c:rich>
      </c:tx>
      <c:overlay val="0"/>
    </c:title>
    <c:autoTitleDeleted val="0"/>
    <c:plotArea>
      <c:layout/>
      <c:barChart>
        <c:barDir val="col"/>
        <c:grouping val="clustered"/>
        <c:varyColors val="0"/>
        <c:ser>
          <c:idx val="0"/>
          <c:order val="0"/>
          <c:spPr>
            <a:solidFill>
              <a:srgbClr val="33ADCC"/>
            </a:solidFill>
            <a:ln>
              <a:solidFill>
                <a:schemeClr val="tx1">
                  <a:lumMod val="50000"/>
                  <a:lumOff val="50000"/>
                </a:schemeClr>
              </a:solidFill>
            </a:ln>
          </c:spPr>
          <c:invertIfNegative val="0"/>
          <c:dPt>
            <c:idx val="0"/>
            <c:invertIfNegative val="0"/>
            <c:bubble3D val="0"/>
            <c:spPr>
              <a:solidFill>
                <a:srgbClr val="007A99"/>
              </a:solidFill>
              <a:ln>
                <a:solidFill>
                  <a:schemeClr val="tx1">
                    <a:lumMod val="50000"/>
                    <a:lumOff val="50000"/>
                  </a:schemeClr>
                </a:solidFill>
              </a:ln>
              <a:effectLst/>
            </c:spPr>
          </c:dPt>
          <c:dLbls>
            <c:numFmt formatCode="0%" sourceLinked="0"/>
            <c:txPr>
              <a:bodyPr/>
              <a:lstStyle/>
              <a:p>
                <a:pPr>
                  <a:defRPr sz="1200"/>
                </a:pPr>
                <a:endParaRPr lang="en-US"/>
              </a:p>
            </c:txPr>
            <c:showLegendKey val="0"/>
            <c:showVal val="1"/>
            <c:showCatName val="0"/>
            <c:showSerName val="0"/>
            <c:showPercent val="0"/>
            <c:showBubbleSize val="0"/>
            <c:showLeaderLines val="0"/>
          </c:dLbls>
          <c:cat>
            <c:strRef>
              <c:f>'Simple Column'!$A$5:$A$9</c:f>
              <c:strCache>
                <c:ptCount val="5"/>
                <c:pt idx="0">
                  <c:v>All fathers</c:v>
                </c:pt>
                <c:pt idx="1">
                  <c:v>White</c:v>
                </c:pt>
                <c:pt idx="2">
                  <c:v>Black</c:v>
                </c:pt>
                <c:pt idx="3">
                  <c:v>NB Hispanic</c:v>
                </c:pt>
                <c:pt idx="4">
                  <c:v>FB Hispanic</c:v>
                </c:pt>
              </c:strCache>
            </c:strRef>
          </c:cat>
          <c:val>
            <c:numRef>
              <c:f>'Simple Column'!$B$5:$B$9</c:f>
              <c:numCache>
                <c:formatCode>0.0%</c:formatCode>
                <c:ptCount val="5"/>
                <c:pt idx="0">
                  <c:v>0.73499999999999999</c:v>
                </c:pt>
                <c:pt idx="1">
                  <c:v>0.80200000000000005</c:v>
                </c:pt>
                <c:pt idx="2">
                  <c:v>0.49199999999999999</c:v>
                </c:pt>
                <c:pt idx="3">
                  <c:v>0.623</c:v>
                </c:pt>
                <c:pt idx="4">
                  <c:v>0.70399999999999996</c:v>
                </c:pt>
              </c:numCache>
            </c:numRef>
          </c:val>
        </c:ser>
        <c:dLbls>
          <c:showLegendKey val="0"/>
          <c:showVal val="1"/>
          <c:showCatName val="0"/>
          <c:showSerName val="0"/>
          <c:showPercent val="0"/>
          <c:showBubbleSize val="0"/>
        </c:dLbls>
        <c:gapWidth val="150"/>
        <c:overlap val="-25"/>
        <c:axId val="92747264"/>
        <c:axId val="92783360"/>
      </c:barChart>
      <c:catAx>
        <c:axId val="92747264"/>
        <c:scaling>
          <c:orientation val="minMax"/>
        </c:scaling>
        <c:delete val="0"/>
        <c:axPos val="b"/>
        <c:majorTickMark val="none"/>
        <c:minorTickMark val="none"/>
        <c:tickLblPos val="nextTo"/>
        <c:txPr>
          <a:bodyPr/>
          <a:lstStyle/>
          <a:p>
            <a:pPr>
              <a:defRPr sz="1200"/>
            </a:pPr>
            <a:endParaRPr lang="en-US"/>
          </a:p>
        </c:txPr>
        <c:crossAx val="92783360"/>
        <c:crosses val="autoZero"/>
        <c:auto val="1"/>
        <c:lblAlgn val="ctr"/>
        <c:lblOffset val="100"/>
        <c:noMultiLvlLbl val="0"/>
      </c:catAx>
      <c:valAx>
        <c:axId val="92783360"/>
        <c:scaling>
          <c:orientation val="minMax"/>
        </c:scaling>
        <c:delete val="1"/>
        <c:axPos val="l"/>
        <c:numFmt formatCode="0.0%" sourceLinked="1"/>
        <c:majorTickMark val="none"/>
        <c:minorTickMark val="none"/>
        <c:tickLblPos val="nextTo"/>
        <c:crossAx val="927472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baseline="0">
                <a:effectLst/>
              </a:rPr>
              <a:t>Percentage of Same-Sex Couple Households with Minor Children by Sex of Couple and Race/Ethnicity of Household Head</a:t>
            </a:r>
            <a:endParaRPr lang="en-US" sz="1400"/>
          </a:p>
        </c:rich>
      </c:tx>
      <c:overlay val="0"/>
    </c:title>
    <c:autoTitleDeleted val="0"/>
    <c:plotArea>
      <c:layout/>
      <c:barChart>
        <c:barDir val="col"/>
        <c:grouping val="clustered"/>
        <c:varyColors val="0"/>
        <c:ser>
          <c:idx val="0"/>
          <c:order val="0"/>
          <c:tx>
            <c:strRef>
              <c:f>'Side-by-Side Col.'!$A$4</c:f>
              <c:strCache>
                <c:ptCount val="1"/>
                <c:pt idx="0">
                  <c:v>Male-Male</c:v>
                </c:pt>
              </c:strCache>
            </c:strRef>
          </c:tx>
          <c:spPr>
            <a:solidFill>
              <a:srgbClr val="007A99"/>
            </a:solidFill>
            <a:ln>
              <a:solidFill>
                <a:schemeClr val="tx1">
                  <a:lumMod val="50000"/>
                  <a:lumOff val="50000"/>
                </a:schemeClr>
              </a:solidFill>
            </a:ln>
          </c:spPr>
          <c:invertIfNegative val="0"/>
          <c:dLbls>
            <c:dLblPos val="inEnd"/>
            <c:showLegendKey val="0"/>
            <c:showVal val="1"/>
            <c:showCatName val="0"/>
            <c:showSerName val="0"/>
            <c:showPercent val="0"/>
            <c:showBubbleSize val="0"/>
            <c:showLeaderLines val="0"/>
          </c:dLbls>
          <c:cat>
            <c:strRef>
              <c:f>'Side-by-Side Col.'!$B$3:$E$3</c:f>
              <c:strCache>
                <c:ptCount val="4"/>
                <c:pt idx="0">
                  <c:v>White</c:v>
                </c:pt>
                <c:pt idx="1">
                  <c:v>Black</c:v>
                </c:pt>
                <c:pt idx="2">
                  <c:v>Asian</c:v>
                </c:pt>
                <c:pt idx="3">
                  <c:v>Hispanic</c:v>
                </c:pt>
              </c:strCache>
            </c:strRef>
          </c:cat>
          <c:val>
            <c:numRef>
              <c:f>'Side-by-Side Col.'!$B$4:$E$4</c:f>
              <c:numCache>
                <c:formatCode>0%</c:formatCode>
                <c:ptCount val="4"/>
                <c:pt idx="0">
                  <c:v>0.11</c:v>
                </c:pt>
                <c:pt idx="1">
                  <c:v>0.25</c:v>
                </c:pt>
                <c:pt idx="2">
                  <c:v>0.2</c:v>
                </c:pt>
                <c:pt idx="3">
                  <c:v>0.22</c:v>
                </c:pt>
              </c:numCache>
            </c:numRef>
          </c:val>
        </c:ser>
        <c:ser>
          <c:idx val="1"/>
          <c:order val="1"/>
          <c:tx>
            <c:strRef>
              <c:f>'Side-by-Side Col.'!$A$5</c:f>
              <c:strCache>
                <c:ptCount val="1"/>
                <c:pt idx="0">
                  <c:v>Female-Female</c:v>
                </c:pt>
              </c:strCache>
            </c:strRef>
          </c:tx>
          <c:spPr>
            <a:solidFill>
              <a:srgbClr val="A29A6B"/>
            </a:solidFill>
            <a:ln>
              <a:solidFill>
                <a:schemeClr val="tx1">
                  <a:lumMod val="50000"/>
                  <a:lumOff val="50000"/>
                </a:schemeClr>
              </a:solidFill>
            </a:ln>
          </c:spPr>
          <c:invertIfNegative val="0"/>
          <c:dLbls>
            <c:dLblPos val="inEnd"/>
            <c:showLegendKey val="0"/>
            <c:showVal val="1"/>
            <c:showCatName val="0"/>
            <c:showSerName val="0"/>
            <c:showPercent val="0"/>
            <c:showBubbleSize val="0"/>
            <c:showLeaderLines val="0"/>
          </c:dLbls>
          <c:cat>
            <c:strRef>
              <c:f>'Side-by-Side Col.'!$B$3:$E$3</c:f>
              <c:strCache>
                <c:ptCount val="4"/>
                <c:pt idx="0">
                  <c:v>White</c:v>
                </c:pt>
                <c:pt idx="1">
                  <c:v>Black</c:v>
                </c:pt>
                <c:pt idx="2">
                  <c:v>Asian</c:v>
                </c:pt>
                <c:pt idx="3">
                  <c:v>Hispanic</c:v>
                </c:pt>
              </c:strCache>
            </c:strRef>
          </c:cat>
          <c:val>
            <c:numRef>
              <c:f>'Side-by-Side Col.'!$B$5:$E$5</c:f>
              <c:numCache>
                <c:formatCode>0%</c:formatCode>
                <c:ptCount val="4"/>
                <c:pt idx="0">
                  <c:v>0.25</c:v>
                </c:pt>
                <c:pt idx="1">
                  <c:v>0.44</c:v>
                </c:pt>
                <c:pt idx="2">
                  <c:v>0.38</c:v>
                </c:pt>
                <c:pt idx="3">
                  <c:v>0.37</c:v>
                </c:pt>
              </c:numCache>
            </c:numRef>
          </c:val>
        </c:ser>
        <c:dLbls>
          <c:showLegendKey val="0"/>
          <c:showVal val="0"/>
          <c:showCatName val="0"/>
          <c:showSerName val="0"/>
          <c:showPercent val="0"/>
          <c:showBubbleSize val="0"/>
        </c:dLbls>
        <c:gapWidth val="150"/>
        <c:axId val="93102464"/>
        <c:axId val="93104000"/>
      </c:barChart>
      <c:catAx>
        <c:axId val="93102464"/>
        <c:scaling>
          <c:orientation val="minMax"/>
        </c:scaling>
        <c:delete val="0"/>
        <c:axPos val="b"/>
        <c:majorTickMark val="none"/>
        <c:minorTickMark val="none"/>
        <c:tickLblPos val="nextTo"/>
        <c:txPr>
          <a:bodyPr/>
          <a:lstStyle/>
          <a:p>
            <a:pPr>
              <a:defRPr sz="1200"/>
            </a:pPr>
            <a:endParaRPr lang="en-US"/>
          </a:p>
        </c:txPr>
        <c:crossAx val="93104000"/>
        <c:crosses val="autoZero"/>
        <c:auto val="1"/>
        <c:lblAlgn val="ctr"/>
        <c:lblOffset val="100"/>
        <c:noMultiLvlLbl val="0"/>
      </c:catAx>
      <c:valAx>
        <c:axId val="93104000"/>
        <c:scaling>
          <c:orientation val="minMax"/>
          <c:max val="0.8"/>
          <c:min val="0"/>
        </c:scaling>
        <c:delete val="0"/>
        <c:axPos val="l"/>
        <c:numFmt formatCode="0%" sourceLinked="1"/>
        <c:majorTickMark val="none"/>
        <c:minorTickMark val="none"/>
        <c:tickLblPos val="nextTo"/>
        <c:txPr>
          <a:bodyPr/>
          <a:lstStyle/>
          <a:p>
            <a:pPr>
              <a:defRPr sz="1200"/>
            </a:pPr>
            <a:endParaRPr lang="en-US"/>
          </a:p>
        </c:txPr>
        <c:crossAx val="93102464"/>
        <c:crosses val="autoZero"/>
        <c:crossBetween val="between"/>
        <c:majorUnit val="0.1"/>
        <c:minorUnit val="1.0000000000000002E-2"/>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800"/>
            </a:pPr>
            <a:r>
              <a:rPr lang="en-US" sz="1800" b="1" baseline="0"/>
              <a:t>Public Assistance Participation among U.S. Children in Poverty </a:t>
            </a:r>
          </a:p>
          <a:p>
            <a:pPr algn="l">
              <a:defRPr sz="1800"/>
            </a:pPr>
            <a:r>
              <a:rPr lang="en-US" sz="1800" b="0" baseline="0"/>
              <a:t>by Family Structure, 2010</a:t>
            </a:r>
            <a:endParaRPr lang="en-US" sz="1800" b="0"/>
          </a:p>
        </c:rich>
      </c:tx>
      <c:layout>
        <c:manualLayout>
          <c:xMode val="edge"/>
          <c:yMode val="edge"/>
          <c:x val="1.5591529319704601E-3"/>
          <c:y val="0"/>
        </c:manualLayout>
      </c:layout>
      <c:overlay val="0"/>
    </c:title>
    <c:autoTitleDeleted val="0"/>
    <c:plotArea>
      <c:layout/>
      <c:barChart>
        <c:barDir val="col"/>
        <c:grouping val="clustered"/>
        <c:varyColors val="0"/>
        <c:ser>
          <c:idx val="0"/>
          <c:order val="0"/>
          <c:tx>
            <c:strRef>
              <c:f>'Simp Col w Sub-Cats'!$C$3</c:f>
              <c:strCache>
                <c:ptCount val="1"/>
                <c:pt idx="0">
                  <c:v>SNAP</c:v>
                </c:pt>
              </c:strCache>
            </c:strRef>
          </c:tx>
          <c:spPr>
            <a:solidFill>
              <a:srgbClr val="007A99"/>
            </a:solidFill>
            <a:ln>
              <a:solidFill>
                <a:srgbClr val="595959"/>
              </a:solidFill>
            </a:ln>
          </c:spPr>
          <c:invertIfNegative val="0"/>
          <c:dLbls>
            <c:txPr>
              <a:bodyPr/>
              <a:lstStyle/>
              <a:p>
                <a:pPr>
                  <a:defRPr sz="1400"/>
                </a:pPr>
                <a:endParaRPr lang="en-US"/>
              </a:p>
            </c:txPr>
            <c:showLegendKey val="0"/>
            <c:showVal val="1"/>
            <c:showCatName val="0"/>
            <c:showSerName val="0"/>
            <c:showPercent val="0"/>
            <c:showBubbleSize val="0"/>
            <c:showLeaderLines val="0"/>
          </c:dLbls>
          <c:cat>
            <c:multiLvlStrRef>
              <c:f>'Simp Col w Sub-Cats'!$A$4:$B$9</c:f>
              <c:multiLvlStrCache>
                <c:ptCount val="6"/>
                <c:lvl>
                  <c:pt idx="0">
                    <c:v>Married Couple Households</c:v>
                  </c:pt>
                  <c:pt idx="1">
                    <c:v>Different Sex Couples</c:v>
                  </c:pt>
                  <c:pt idx="2">
                    <c:v>Male
Same Sex
Couples</c:v>
                  </c:pt>
                  <c:pt idx="3">
                    <c:v>Female
Same Sex
Couples</c:v>
                  </c:pt>
                  <c:pt idx="4">
                    <c:v>Father
Only</c:v>
                  </c:pt>
                  <c:pt idx="5">
                    <c:v>Mother
Only</c:v>
                  </c:pt>
                </c:lvl>
                <c:lvl>
                  <c:pt idx="1">
                    <c:v>Cohabiting Households</c:v>
                  </c:pt>
                  <c:pt idx="4">
                    <c:v>Single Parent Households</c:v>
                  </c:pt>
                </c:lvl>
              </c:multiLvlStrCache>
            </c:multiLvlStrRef>
          </c:cat>
          <c:val>
            <c:numRef>
              <c:f>'Simp Col w Sub-Cats'!$C$4:$C$9</c:f>
              <c:numCache>
                <c:formatCode>0%</c:formatCode>
                <c:ptCount val="6"/>
                <c:pt idx="0">
                  <c:v>0.55000000000000004</c:v>
                </c:pt>
                <c:pt idx="1">
                  <c:v>0.65</c:v>
                </c:pt>
                <c:pt idx="2">
                  <c:v>0.31</c:v>
                </c:pt>
                <c:pt idx="3">
                  <c:v>0.52</c:v>
                </c:pt>
                <c:pt idx="4">
                  <c:v>0.53</c:v>
                </c:pt>
                <c:pt idx="5">
                  <c:v>0.76</c:v>
                </c:pt>
              </c:numCache>
            </c:numRef>
          </c:val>
        </c:ser>
        <c:ser>
          <c:idx val="1"/>
          <c:order val="1"/>
          <c:tx>
            <c:strRef>
              <c:f>'Simp Col w Sub-Cats'!$D$3</c:f>
              <c:strCache>
                <c:ptCount val="1"/>
                <c:pt idx="0">
                  <c:v>TANF</c:v>
                </c:pt>
              </c:strCache>
            </c:strRef>
          </c:tx>
          <c:spPr>
            <a:solidFill>
              <a:srgbClr val="A29A6B"/>
            </a:solidFill>
            <a:ln>
              <a:solidFill>
                <a:srgbClr val="595959"/>
              </a:solidFill>
            </a:ln>
          </c:spPr>
          <c:invertIfNegative val="0"/>
          <c:dLbls>
            <c:txPr>
              <a:bodyPr/>
              <a:lstStyle/>
              <a:p>
                <a:pPr>
                  <a:defRPr sz="1400"/>
                </a:pPr>
                <a:endParaRPr lang="en-US"/>
              </a:p>
            </c:txPr>
            <c:showLegendKey val="0"/>
            <c:showVal val="1"/>
            <c:showCatName val="0"/>
            <c:showSerName val="0"/>
            <c:showPercent val="0"/>
            <c:showBubbleSize val="0"/>
            <c:showLeaderLines val="0"/>
          </c:dLbls>
          <c:cat>
            <c:multiLvlStrRef>
              <c:f>'Simp Col w Sub-Cats'!$A$4:$B$9</c:f>
              <c:multiLvlStrCache>
                <c:ptCount val="6"/>
                <c:lvl>
                  <c:pt idx="0">
                    <c:v>Married Couple Households</c:v>
                  </c:pt>
                  <c:pt idx="1">
                    <c:v>Different Sex Couples</c:v>
                  </c:pt>
                  <c:pt idx="2">
                    <c:v>Male
Same Sex
Couples</c:v>
                  </c:pt>
                  <c:pt idx="3">
                    <c:v>Female
Same Sex
Couples</c:v>
                  </c:pt>
                  <c:pt idx="4">
                    <c:v>Father
Only</c:v>
                  </c:pt>
                  <c:pt idx="5">
                    <c:v>Mother
Only</c:v>
                  </c:pt>
                </c:lvl>
                <c:lvl>
                  <c:pt idx="1">
                    <c:v>Cohabiting Households</c:v>
                  </c:pt>
                  <c:pt idx="4">
                    <c:v>Single Parent Households</c:v>
                  </c:pt>
                </c:lvl>
              </c:multiLvlStrCache>
            </c:multiLvlStrRef>
          </c:cat>
          <c:val>
            <c:numRef>
              <c:f>'Simp Col w Sub-Cats'!$D$4:$D$9</c:f>
              <c:numCache>
                <c:formatCode>0%</c:formatCode>
                <c:ptCount val="6"/>
                <c:pt idx="0">
                  <c:v>0.06</c:v>
                </c:pt>
                <c:pt idx="1">
                  <c:v>0.11</c:v>
                </c:pt>
                <c:pt idx="2">
                  <c:v>0.01</c:v>
                </c:pt>
                <c:pt idx="3">
                  <c:v>0.06</c:v>
                </c:pt>
                <c:pt idx="4">
                  <c:v>0.11</c:v>
                </c:pt>
                <c:pt idx="5">
                  <c:v>0.19</c:v>
                </c:pt>
              </c:numCache>
            </c:numRef>
          </c:val>
        </c:ser>
        <c:dLbls>
          <c:showLegendKey val="0"/>
          <c:showVal val="0"/>
          <c:showCatName val="0"/>
          <c:showSerName val="0"/>
          <c:showPercent val="0"/>
          <c:showBubbleSize val="0"/>
        </c:dLbls>
        <c:gapWidth val="150"/>
        <c:overlap val="-34"/>
        <c:axId val="93245824"/>
        <c:axId val="93247360"/>
      </c:barChart>
      <c:catAx>
        <c:axId val="93245824"/>
        <c:scaling>
          <c:orientation val="minMax"/>
        </c:scaling>
        <c:delete val="0"/>
        <c:axPos val="b"/>
        <c:numFmt formatCode="General" sourceLinked="1"/>
        <c:majorTickMark val="out"/>
        <c:minorTickMark val="none"/>
        <c:tickLblPos val="nextTo"/>
        <c:txPr>
          <a:bodyPr/>
          <a:lstStyle/>
          <a:p>
            <a:pPr>
              <a:defRPr sz="1400"/>
            </a:pPr>
            <a:endParaRPr lang="en-US"/>
          </a:p>
        </c:txPr>
        <c:crossAx val="93247360"/>
        <c:crosses val="autoZero"/>
        <c:auto val="1"/>
        <c:lblAlgn val="ctr"/>
        <c:lblOffset val="100"/>
        <c:noMultiLvlLbl val="0"/>
      </c:catAx>
      <c:valAx>
        <c:axId val="93247360"/>
        <c:scaling>
          <c:orientation val="minMax"/>
        </c:scaling>
        <c:delete val="1"/>
        <c:axPos val="l"/>
        <c:numFmt formatCode="0%" sourceLinked="1"/>
        <c:majorTickMark val="out"/>
        <c:minorTickMark val="none"/>
        <c:tickLblPos val="nextTo"/>
        <c:crossAx val="93245824"/>
        <c:crosses val="autoZero"/>
        <c:crossBetween val="between"/>
      </c:valAx>
    </c:plotArea>
    <c:legend>
      <c:legendPos val="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Changes in the Shares of Births to Single and Cohabiting Mothers Under Age 40</a:t>
            </a:r>
            <a:endParaRPr lang="en-US">
              <a:effectLst/>
            </a:endParaRPr>
          </a:p>
        </c:rich>
      </c:tx>
      <c:overlay val="0"/>
    </c:title>
    <c:autoTitleDeleted val="0"/>
    <c:plotArea>
      <c:layout/>
      <c:barChart>
        <c:barDir val="col"/>
        <c:grouping val="stacked"/>
        <c:varyColors val="0"/>
        <c:ser>
          <c:idx val="0"/>
          <c:order val="0"/>
          <c:tx>
            <c:strRef>
              <c:f>'Stacked w Trend Line'!$B$4</c:f>
              <c:strCache>
                <c:ptCount val="1"/>
                <c:pt idx="0">
                  <c:v>Single</c:v>
                </c:pt>
              </c:strCache>
            </c:strRef>
          </c:tx>
          <c:spPr>
            <a:solidFill>
              <a:srgbClr val="007A99"/>
            </a:solidFill>
            <a:ln>
              <a:solidFill>
                <a:schemeClr val="tx1">
                  <a:lumMod val="50000"/>
                  <a:lumOff val="50000"/>
                </a:schemeClr>
              </a:solidFill>
            </a:ln>
          </c:spPr>
          <c:invertIfNegative val="0"/>
          <c:dLbls>
            <c:txPr>
              <a:bodyPr/>
              <a:lstStyle/>
              <a:p>
                <a:pPr>
                  <a:defRPr sz="1200"/>
                </a:pPr>
                <a:endParaRPr lang="en-US"/>
              </a:p>
            </c:txPr>
            <c:showLegendKey val="0"/>
            <c:showVal val="1"/>
            <c:showCatName val="0"/>
            <c:showSerName val="0"/>
            <c:showPercent val="0"/>
            <c:showBubbleSize val="0"/>
            <c:showLeaderLines val="0"/>
          </c:dLbls>
          <c:cat>
            <c:strRef>
              <c:f>'Stacked w Trend Line'!$A$5:$A$8</c:f>
              <c:strCache>
                <c:ptCount val="4"/>
                <c:pt idx="0">
                  <c:v>1980-1984</c:v>
                </c:pt>
                <c:pt idx="1">
                  <c:v>1990-1994</c:v>
                </c:pt>
                <c:pt idx="2">
                  <c:v>1997-2001</c:v>
                </c:pt>
                <c:pt idx="3">
                  <c:v>2005-2009</c:v>
                </c:pt>
              </c:strCache>
            </c:strRef>
          </c:cat>
          <c:val>
            <c:numRef>
              <c:f>'Stacked w Trend Line'!$B$5:$B$8</c:f>
              <c:numCache>
                <c:formatCode>0%</c:formatCode>
                <c:ptCount val="4"/>
                <c:pt idx="0">
                  <c:v>0.15</c:v>
                </c:pt>
                <c:pt idx="1">
                  <c:v>0.16</c:v>
                </c:pt>
                <c:pt idx="2">
                  <c:v>0.17</c:v>
                </c:pt>
                <c:pt idx="3">
                  <c:v>0.17499999999999999</c:v>
                </c:pt>
              </c:numCache>
            </c:numRef>
          </c:val>
        </c:ser>
        <c:ser>
          <c:idx val="1"/>
          <c:order val="1"/>
          <c:tx>
            <c:strRef>
              <c:f>'Stacked w Trend Line'!$C$4</c:f>
              <c:strCache>
                <c:ptCount val="1"/>
                <c:pt idx="0">
                  <c:v>Cohabiting</c:v>
                </c:pt>
              </c:strCache>
            </c:strRef>
          </c:tx>
          <c:spPr>
            <a:solidFill>
              <a:srgbClr val="DCF2FF"/>
            </a:solidFill>
            <a:ln>
              <a:solidFill>
                <a:schemeClr val="tx1">
                  <a:lumMod val="50000"/>
                  <a:lumOff val="50000"/>
                </a:schemeClr>
              </a:solidFill>
            </a:ln>
          </c:spPr>
          <c:invertIfNegative val="0"/>
          <c:dLbls>
            <c:txPr>
              <a:bodyPr/>
              <a:lstStyle/>
              <a:p>
                <a:pPr>
                  <a:defRPr sz="1200"/>
                </a:pPr>
                <a:endParaRPr lang="en-US"/>
              </a:p>
            </c:txPr>
            <c:showLegendKey val="0"/>
            <c:showVal val="1"/>
            <c:showCatName val="0"/>
            <c:showSerName val="0"/>
            <c:showPercent val="0"/>
            <c:showBubbleSize val="0"/>
            <c:showLeaderLines val="0"/>
          </c:dLbls>
          <c:cat>
            <c:strRef>
              <c:f>'Stacked w Trend Line'!$A$5:$A$8</c:f>
              <c:strCache>
                <c:ptCount val="4"/>
                <c:pt idx="0">
                  <c:v>1980-1984</c:v>
                </c:pt>
                <c:pt idx="1">
                  <c:v>1990-1994</c:v>
                </c:pt>
                <c:pt idx="2">
                  <c:v>1997-2001</c:v>
                </c:pt>
                <c:pt idx="3">
                  <c:v>2005-2009</c:v>
                </c:pt>
              </c:strCache>
            </c:strRef>
          </c:cat>
          <c:val>
            <c:numRef>
              <c:f>'Stacked w Trend Line'!$C$5:$C$8</c:f>
              <c:numCache>
                <c:formatCode>0%</c:formatCode>
                <c:ptCount val="4"/>
                <c:pt idx="0">
                  <c:v>0.06</c:v>
                </c:pt>
                <c:pt idx="1">
                  <c:v>0.11</c:v>
                </c:pt>
                <c:pt idx="2">
                  <c:v>0.18</c:v>
                </c:pt>
                <c:pt idx="3">
                  <c:v>0.23799999999999999</c:v>
                </c:pt>
              </c:numCache>
            </c:numRef>
          </c:val>
        </c:ser>
        <c:dLbls>
          <c:showLegendKey val="0"/>
          <c:showVal val="0"/>
          <c:showCatName val="0"/>
          <c:showSerName val="0"/>
          <c:showPercent val="0"/>
          <c:showBubbleSize val="0"/>
        </c:dLbls>
        <c:gapWidth val="55"/>
        <c:overlap val="100"/>
        <c:axId val="102374016"/>
        <c:axId val="102392192"/>
      </c:barChart>
      <c:lineChart>
        <c:grouping val="standard"/>
        <c:varyColors val="0"/>
        <c:ser>
          <c:idx val="2"/>
          <c:order val="2"/>
          <c:tx>
            <c:strRef>
              <c:f>'Stacked w Trend Line'!$D$4</c:f>
              <c:strCache>
                <c:ptCount val="1"/>
                <c:pt idx="0">
                  <c:v>Total Non-Marital</c:v>
                </c:pt>
              </c:strCache>
            </c:strRef>
          </c:tx>
          <c:spPr>
            <a:ln w="15875">
              <a:solidFill>
                <a:schemeClr val="tx1">
                  <a:lumMod val="50000"/>
                  <a:lumOff val="50000"/>
                </a:schemeClr>
              </a:solidFill>
            </a:ln>
          </c:spPr>
          <c:marker>
            <c:symbol val="diamond"/>
            <c:size val="5"/>
            <c:spPr>
              <a:solidFill>
                <a:schemeClr val="tx1">
                  <a:lumMod val="50000"/>
                  <a:lumOff val="50000"/>
                </a:schemeClr>
              </a:solidFill>
              <a:ln>
                <a:solidFill>
                  <a:schemeClr val="tx1">
                    <a:lumMod val="50000"/>
                    <a:lumOff val="50000"/>
                  </a:schemeClr>
                </a:solidFill>
              </a:ln>
            </c:spPr>
          </c:marker>
          <c:dLbls>
            <c:spPr>
              <a:ln>
                <a:noFill/>
              </a:ln>
            </c:spPr>
            <c:txPr>
              <a:bodyPr/>
              <a:lstStyle/>
              <a:p>
                <a:pPr>
                  <a:defRPr sz="1400"/>
                </a:pPr>
                <a:endParaRPr lang="en-US"/>
              </a:p>
            </c:txPr>
            <c:dLblPos val="t"/>
            <c:showLegendKey val="0"/>
            <c:showVal val="1"/>
            <c:showCatName val="0"/>
            <c:showSerName val="0"/>
            <c:showPercent val="0"/>
            <c:showBubbleSize val="0"/>
            <c:showLeaderLines val="0"/>
          </c:dLbls>
          <c:cat>
            <c:strRef>
              <c:f>'Stacked w Trend Line'!$A$5:$A$8</c:f>
              <c:strCache>
                <c:ptCount val="4"/>
                <c:pt idx="0">
                  <c:v>1980-1984</c:v>
                </c:pt>
                <c:pt idx="1">
                  <c:v>1990-1994</c:v>
                </c:pt>
                <c:pt idx="2">
                  <c:v>1997-2001</c:v>
                </c:pt>
                <c:pt idx="3">
                  <c:v>2005-2009</c:v>
                </c:pt>
              </c:strCache>
            </c:strRef>
          </c:cat>
          <c:val>
            <c:numRef>
              <c:f>'Stacked w Trend Line'!$D$5:$D$8</c:f>
              <c:numCache>
                <c:formatCode>0%</c:formatCode>
                <c:ptCount val="4"/>
                <c:pt idx="0">
                  <c:v>0.21</c:v>
                </c:pt>
                <c:pt idx="1">
                  <c:v>0.27</c:v>
                </c:pt>
                <c:pt idx="2">
                  <c:v>0.35</c:v>
                </c:pt>
                <c:pt idx="3">
                  <c:v>0.42</c:v>
                </c:pt>
              </c:numCache>
            </c:numRef>
          </c:val>
          <c:smooth val="0"/>
        </c:ser>
        <c:dLbls>
          <c:showLegendKey val="0"/>
          <c:showVal val="0"/>
          <c:showCatName val="0"/>
          <c:showSerName val="0"/>
          <c:showPercent val="0"/>
          <c:showBubbleSize val="0"/>
        </c:dLbls>
        <c:marker val="1"/>
        <c:smooth val="0"/>
        <c:axId val="102395264"/>
        <c:axId val="102393728"/>
      </c:lineChart>
      <c:catAx>
        <c:axId val="102374016"/>
        <c:scaling>
          <c:orientation val="minMax"/>
        </c:scaling>
        <c:delete val="0"/>
        <c:axPos val="b"/>
        <c:majorTickMark val="none"/>
        <c:minorTickMark val="none"/>
        <c:tickLblPos val="nextTo"/>
        <c:txPr>
          <a:bodyPr/>
          <a:lstStyle/>
          <a:p>
            <a:pPr>
              <a:defRPr sz="1400"/>
            </a:pPr>
            <a:endParaRPr lang="en-US"/>
          </a:p>
        </c:txPr>
        <c:crossAx val="102392192"/>
        <c:crosses val="autoZero"/>
        <c:auto val="1"/>
        <c:lblAlgn val="ctr"/>
        <c:lblOffset val="100"/>
        <c:noMultiLvlLbl val="0"/>
      </c:catAx>
      <c:valAx>
        <c:axId val="102392192"/>
        <c:scaling>
          <c:orientation val="minMax"/>
          <c:max val="1"/>
          <c:min val="0"/>
        </c:scaling>
        <c:delete val="0"/>
        <c:axPos val="l"/>
        <c:numFmt formatCode="0%" sourceLinked="1"/>
        <c:majorTickMark val="none"/>
        <c:minorTickMark val="none"/>
        <c:tickLblPos val="nextTo"/>
        <c:txPr>
          <a:bodyPr/>
          <a:lstStyle/>
          <a:p>
            <a:pPr>
              <a:defRPr sz="1400"/>
            </a:pPr>
            <a:endParaRPr lang="en-US"/>
          </a:p>
        </c:txPr>
        <c:crossAx val="102374016"/>
        <c:crosses val="autoZero"/>
        <c:crossBetween val="between"/>
        <c:majorUnit val="0.2"/>
        <c:minorUnit val="1.0000000000000002E-2"/>
      </c:valAx>
      <c:valAx>
        <c:axId val="102393728"/>
        <c:scaling>
          <c:orientation val="minMax"/>
          <c:max val="1"/>
          <c:min val="0"/>
        </c:scaling>
        <c:delete val="1"/>
        <c:axPos val="r"/>
        <c:numFmt formatCode="0%" sourceLinked="1"/>
        <c:majorTickMark val="out"/>
        <c:minorTickMark val="none"/>
        <c:tickLblPos val="nextTo"/>
        <c:crossAx val="102395264"/>
        <c:crosses val="max"/>
        <c:crossBetween val="between"/>
        <c:majorUnit val="0.2"/>
        <c:minorUnit val="1.0000000000000002E-2"/>
      </c:valAx>
      <c:catAx>
        <c:axId val="102395264"/>
        <c:scaling>
          <c:orientation val="minMax"/>
        </c:scaling>
        <c:delete val="1"/>
        <c:axPos val="b"/>
        <c:majorTickMark val="out"/>
        <c:minorTickMark val="none"/>
        <c:tickLblPos val="nextTo"/>
        <c:crossAx val="102393728"/>
        <c:crosses val="autoZero"/>
        <c:auto val="1"/>
        <c:lblAlgn val="ctr"/>
        <c:lblOffset val="100"/>
        <c:noMultiLvlLbl val="0"/>
      </c:catAx>
    </c:plotArea>
    <c:legend>
      <c:legendPos val="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0"/>
            </a:pPr>
            <a:r>
              <a:rPr lang="en-US" sz="1600" b="0"/>
              <a:t>Prevalence of Preunion First Birth across Demographic Characteristics</a:t>
            </a:r>
          </a:p>
        </c:rich>
      </c:tx>
      <c:layout>
        <c:manualLayout>
          <c:xMode val="edge"/>
          <c:yMode val="edge"/>
          <c:x val="2.1633914350449876E-3"/>
          <c:y val="0"/>
        </c:manualLayout>
      </c:layout>
      <c:overlay val="0"/>
    </c:title>
    <c:autoTitleDeleted val="0"/>
    <c:plotArea>
      <c:layout/>
      <c:barChart>
        <c:barDir val="bar"/>
        <c:grouping val="clustered"/>
        <c:varyColors val="0"/>
        <c:ser>
          <c:idx val="0"/>
          <c:order val="0"/>
          <c:spPr>
            <a:ln>
              <a:solidFill>
                <a:prstClr val="white">
                  <a:lumMod val="50000"/>
                </a:prstClr>
              </a:solidFill>
            </a:ln>
          </c:spPr>
          <c:invertIfNegative val="0"/>
          <c:dPt>
            <c:idx val="0"/>
            <c:invertIfNegative val="0"/>
            <c:bubble3D val="0"/>
            <c:spPr>
              <a:solidFill>
                <a:srgbClr val="FFFFC6"/>
              </a:solidFill>
              <a:ln>
                <a:solidFill>
                  <a:prstClr val="white">
                    <a:lumMod val="50000"/>
                  </a:prstClr>
                </a:solidFill>
              </a:ln>
            </c:spPr>
          </c:dPt>
          <c:dPt>
            <c:idx val="1"/>
            <c:invertIfNegative val="0"/>
            <c:bubble3D val="0"/>
            <c:spPr>
              <a:solidFill>
                <a:srgbClr val="FDF4B1"/>
              </a:solidFill>
              <a:ln>
                <a:solidFill>
                  <a:prstClr val="white">
                    <a:lumMod val="50000"/>
                  </a:prstClr>
                </a:solidFill>
              </a:ln>
            </c:spPr>
          </c:dPt>
          <c:dPt>
            <c:idx val="2"/>
            <c:invertIfNegative val="0"/>
            <c:bubble3D val="0"/>
            <c:spPr>
              <a:solidFill>
                <a:srgbClr val="F0E7A4"/>
              </a:solidFill>
              <a:ln>
                <a:solidFill>
                  <a:prstClr val="white">
                    <a:lumMod val="50000"/>
                  </a:prstClr>
                </a:solidFill>
              </a:ln>
            </c:spPr>
          </c:dPt>
          <c:dPt>
            <c:idx val="3"/>
            <c:invertIfNegative val="0"/>
            <c:bubble3D val="0"/>
            <c:spPr>
              <a:solidFill>
                <a:srgbClr val="E3DA97"/>
              </a:solidFill>
              <a:ln>
                <a:solidFill>
                  <a:prstClr val="white">
                    <a:lumMod val="50000"/>
                  </a:prstClr>
                </a:solidFill>
              </a:ln>
            </c:spPr>
          </c:dPt>
          <c:dPt>
            <c:idx val="4"/>
            <c:invertIfNegative val="0"/>
            <c:bubble3D val="0"/>
            <c:spPr>
              <a:solidFill>
                <a:srgbClr val="D6CD8A"/>
              </a:solidFill>
              <a:ln>
                <a:solidFill>
                  <a:prstClr val="white">
                    <a:lumMod val="50000"/>
                  </a:prstClr>
                </a:solidFill>
              </a:ln>
            </c:spPr>
          </c:dPt>
          <c:dPt>
            <c:idx val="6"/>
            <c:invertIfNegative val="0"/>
            <c:bubble3D val="0"/>
            <c:spPr>
              <a:solidFill>
                <a:srgbClr val="66E0FF"/>
              </a:solidFill>
              <a:ln>
                <a:solidFill>
                  <a:prstClr val="white">
                    <a:lumMod val="50000"/>
                  </a:prstClr>
                </a:solidFill>
              </a:ln>
            </c:spPr>
          </c:dPt>
          <c:dPt>
            <c:idx val="7"/>
            <c:invertIfNegative val="0"/>
            <c:bubble3D val="0"/>
            <c:spPr>
              <a:solidFill>
                <a:srgbClr val="33ADCC"/>
              </a:solidFill>
              <a:ln>
                <a:solidFill>
                  <a:prstClr val="white">
                    <a:lumMod val="50000"/>
                  </a:prstClr>
                </a:solidFill>
              </a:ln>
            </c:spPr>
          </c:dPt>
          <c:dPt>
            <c:idx val="8"/>
            <c:invertIfNegative val="0"/>
            <c:bubble3D val="0"/>
            <c:spPr>
              <a:solidFill>
                <a:srgbClr val="007A99"/>
              </a:solidFill>
              <a:ln>
                <a:solidFill>
                  <a:prstClr val="white">
                    <a:lumMod val="50000"/>
                  </a:prstClr>
                </a:solidFill>
              </a:ln>
            </c:spPr>
          </c:dPt>
          <c:dPt>
            <c:idx val="10"/>
            <c:invertIfNegative val="0"/>
            <c:bubble3D val="0"/>
            <c:spPr>
              <a:solidFill>
                <a:srgbClr val="CFC798"/>
              </a:solidFill>
              <a:ln>
                <a:solidFill>
                  <a:prstClr val="white">
                    <a:lumMod val="50000"/>
                  </a:prstClr>
                </a:solidFill>
              </a:ln>
            </c:spPr>
          </c:dPt>
          <c:dPt>
            <c:idx val="11"/>
            <c:invertIfNegative val="0"/>
            <c:bubble3D val="0"/>
            <c:spPr>
              <a:solidFill>
                <a:srgbClr val="A29A6B"/>
              </a:solidFill>
              <a:ln>
                <a:solidFill>
                  <a:prstClr val="white">
                    <a:lumMod val="50000"/>
                  </a:prstClr>
                </a:solidFill>
              </a:ln>
            </c:spPr>
          </c:dPt>
          <c:dLbls>
            <c:txPr>
              <a:bodyPr/>
              <a:lstStyle/>
              <a:p>
                <a:pPr>
                  <a:defRPr sz="1200"/>
                </a:pPr>
                <a:endParaRPr lang="en-US"/>
              </a:p>
            </c:txPr>
            <c:showLegendKey val="0"/>
            <c:showVal val="1"/>
            <c:showCatName val="0"/>
            <c:showSerName val="0"/>
            <c:showPercent val="0"/>
            <c:showBubbleSize val="0"/>
            <c:showLeaderLines val="0"/>
          </c:dLbls>
          <c:cat>
            <c:multiLvlStrRef>
              <c:f>Bar!$A$3:$B$14</c:f>
              <c:multiLvlStrCache>
                <c:ptCount val="12"/>
                <c:lvl>
                  <c:pt idx="0">
                    <c:v>None</c:v>
                  </c:pt>
                  <c:pt idx="1">
                    <c:v>GED</c:v>
                  </c:pt>
                  <c:pt idx="2">
                    <c:v>H.S.</c:v>
                  </c:pt>
                  <c:pt idx="3">
                    <c:v>Assoc. Deg.</c:v>
                  </c:pt>
                  <c:pt idx="4">
                    <c:v>B.A.+</c:v>
                  </c:pt>
                  <c:pt idx="6">
                    <c:v>Blacks</c:v>
                  </c:pt>
                  <c:pt idx="7">
                    <c:v>Hispanics</c:v>
                  </c:pt>
                  <c:pt idx="8">
                    <c:v>Whites</c:v>
                  </c:pt>
                  <c:pt idx="10">
                    <c:v>Men</c:v>
                  </c:pt>
                  <c:pt idx="11">
                    <c:v>Women</c:v>
                  </c:pt>
                </c:lvl>
                <c:lvl>
                  <c:pt idx="0">
                    <c:v>Pre-union First Birth</c:v>
                  </c:pt>
                </c:lvl>
              </c:multiLvlStrCache>
            </c:multiLvlStrRef>
          </c:cat>
          <c:val>
            <c:numRef>
              <c:f>Bar!$C$3:$C$14</c:f>
              <c:numCache>
                <c:formatCode>0%</c:formatCode>
                <c:ptCount val="12"/>
                <c:pt idx="0">
                  <c:v>0.19</c:v>
                </c:pt>
                <c:pt idx="1">
                  <c:v>0.2</c:v>
                </c:pt>
                <c:pt idx="2">
                  <c:v>0.12</c:v>
                </c:pt>
                <c:pt idx="3">
                  <c:v>0.08</c:v>
                </c:pt>
                <c:pt idx="4">
                  <c:v>0.02</c:v>
                </c:pt>
                <c:pt idx="6">
                  <c:v>0.33</c:v>
                </c:pt>
                <c:pt idx="7">
                  <c:v>0.13</c:v>
                </c:pt>
                <c:pt idx="8">
                  <c:v>7.0000000000000007E-2</c:v>
                </c:pt>
                <c:pt idx="10">
                  <c:v>0.09</c:v>
                </c:pt>
                <c:pt idx="11">
                  <c:v>0.11</c:v>
                </c:pt>
              </c:numCache>
            </c:numRef>
          </c:val>
        </c:ser>
        <c:dLbls>
          <c:showLegendKey val="0"/>
          <c:showVal val="0"/>
          <c:showCatName val="0"/>
          <c:showSerName val="0"/>
          <c:showPercent val="0"/>
          <c:showBubbleSize val="0"/>
        </c:dLbls>
        <c:gapWidth val="150"/>
        <c:axId val="94118656"/>
        <c:axId val="94120192"/>
      </c:barChart>
      <c:catAx>
        <c:axId val="94118656"/>
        <c:scaling>
          <c:orientation val="minMax"/>
        </c:scaling>
        <c:delete val="0"/>
        <c:axPos val="l"/>
        <c:majorTickMark val="none"/>
        <c:minorTickMark val="none"/>
        <c:tickLblPos val="nextTo"/>
        <c:txPr>
          <a:bodyPr/>
          <a:lstStyle/>
          <a:p>
            <a:pPr>
              <a:defRPr sz="1200"/>
            </a:pPr>
            <a:endParaRPr lang="en-US"/>
          </a:p>
        </c:txPr>
        <c:crossAx val="94120192"/>
        <c:crosses val="autoZero"/>
        <c:auto val="1"/>
        <c:lblAlgn val="ctr"/>
        <c:lblOffset val="100"/>
        <c:noMultiLvlLbl val="0"/>
      </c:catAx>
      <c:valAx>
        <c:axId val="94120192"/>
        <c:scaling>
          <c:orientation val="minMax"/>
        </c:scaling>
        <c:delete val="0"/>
        <c:axPos val="b"/>
        <c:majorGridlines/>
        <c:numFmt formatCode="0%" sourceLinked="1"/>
        <c:majorTickMark val="none"/>
        <c:minorTickMark val="none"/>
        <c:tickLblPos val="none"/>
        <c:crossAx val="94118656"/>
        <c:crosses val="autoZero"/>
        <c:crossBetween val="between"/>
      </c:valAx>
    </c:plotArea>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171450</xdr:colOff>
      <xdr:row>7</xdr:row>
      <xdr:rowOff>142875</xdr:rowOff>
    </xdr:from>
    <xdr:to>
      <xdr:col>6</xdr:col>
      <xdr:colOff>146685</xdr:colOff>
      <xdr:row>28</xdr:row>
      <xdr:rowOff>74295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29</xdr:row>
      <xdr:rowOff>85725</xdr:rowOff>
    </xdr:from>
    <xdr:to>
      <xdr:col>5</xdr:col>
      <xdr:colOff>104775</xdr:colOff>
      <xdr:row>31</xdr:row>
      <xdr:rowOff>166390</xdr:rowOff>
    </xdr:to>
    <xdr:sp macro="" textlink="">
      <xdr:nvSpPr>
        <xdr:cNvPr id="4" name="TextBox 8"/>
        <xdr:cNvSpPr txBox="1"/>
      </xdr:nvSpPr>
      <xdr:spPr>
        <a:xfrm>
          <a:off x="190500" y="5610225"/>
          <a:ext cx="335280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Survey of Income and Program Participation, 2008 March Supplement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315518</xdr:colOff>
      <xdr:row>3</xdr:row>
      <xdr:rowOff>127791</xdr:rowOff>
    </xdr:from>
    <xdr:to>
      <xdr:col>20</xdr:col>
      <xdr:colOff>71836</xdr:colOff>
      <xdr:row>27</xdr:row>
      <xdr:rowOff>175416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19843</xdr:colOff>
      <xdr:row>31</xdr:row>
      <xdr:rowOff>59530</xdr:rowOff>
    </xdr:from>
    <xdr:to>
      <xdr:col>20</xdr:col>
      <xdr:colOff>457596</xdr:colOff>
      <xdr:row>33</xdr:row>
      <xdr:rowOff>144165</xdr:rowOff>
    </xdr:to>
    <xdr:sp macro="" textlink="">
      <xdr:nvSpPr>
        <xdr:cNvPr id="4" name="TextBox 3"/>
        <xdr:cNvSpPr txBox="1"/>
      </xdr:nvSpPr>
      <xdr:spPr>
        <a:xfrm>
          <a:off x="4256484" y="5953124"/>
          <a:ext cx="8305800" cy="461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U.S. Census Bureau, Decennial Census, 1940-2000 (IPUMS); U.S. Census Bureau, American Community Survey, 1-year estimates 2010 (IPUMS)</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0.75868</cdr:x>
      <cdr:y>0.67188</cdr:y>
    </cdr:from>
    <cdr:to>
      <cdr:x>0.89931</cdr:x>
      <cdr:y>0.88021</cdr:y>
    </cdr:to>
    <cdr:sp macro="" textlink="">
      <cdr:nvSpPr>
        <cdr:cNvPr id="2" name="TextBox 1"/>
        <cdr:cNvSpPr txBox="1"/>
      </cdr:nvSpPr>
      <cdr:spPr>
        <a:xfrm xmlns:a="http://schemas.openxmlformats.org/drawingml/2006/main">
          <a:off x="4162424" y="2457451"/>
          <a:ext cx="771525" cy="762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0.7691</cdr:x>
      <cdr:y>0.63394</cdr:y>
    </cdr:from>
    <cdr:to>
      <cdr:x>0.99306</cdr:x>
      <cdr:y>0.89436</cdr:y>
    </cdr:to>
    <cdr:sp macro="" textlink="">
      <cdr:nvSpPr>
        <cdr:cNvPr id="3" name="TextBox 2"/>
        <cdr:cNvSpPr txBox="1"/>
      </cdr:nvSpPr>
      <cdr:spPr>
        <a:xfrm xmlns:a="http://schemas.openxmlformats.org/drawingml/2006/main">
          <a:off x="6329385" y="2898382"/>
          <a:ext cx="1843102" cy="119062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solidFill>
                <a:schemeClr val="bg1"/>
              </a:solidFill>
            </a:rPr>
            <a:t>gf</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638174</xdr:colOff>
      <xdr:row>11</xdr:row>
      <xdr:rowOff>80962</xdr:rowOff>
    </xdr:from>
    <xdr:to>
      <xdr:col>12</xdr:col>
      <xdr:colOff>761999</xdr:colOff>
      <xdr:row>35</xdr:row>
      <xdr:rowOff>80962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37</xdr:row>
      <xdr:rowOff>0</xdr:rowOff>
    </xdr:from>
    <xdr:to>
      <xdr:col>12</xdr:col>
      <xdr:colOff>723900</xdr:colOff>
      <xdr:row>40</xdr:row>
      <xdr:rowOff>74831</xdr:rowOff>
    </xdr:to>
    <xdr:sp macro="" textlink="">
      <xdr:nvSpPr>
        <xdr:cNvPr id="4" name="TextBox 4"/>
        <xdr:cNvSpPr txBox="1"/>
      </xdr:nvSpPr>
      <xdr:spPr>
        <a:xfrm>
          <a:off x="1724025" y="7048500"/>
          <a:ext cx="8153400"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Sources: CDC/NCHS, National Vital Statistics System, 2000; Glass &amp; Levchak, 2010, NCFMR County-Level Marriage &amp; Divorce Data, 2000; U.S. Census Bureau, Decennial Census, 2000; U.S. Census Bureau, American Community Survey, 1-Year Estimates, 2008 – 2010; HMI Spending data – Hawkins et al., 2013.</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366183</xdr:colOff>
      <xdr:row>2</xdr:row>
      <xdr:rowOff>351365</xdr:rowOff>
    </xdr:from>
    <xdr:to>
      <xdr:col>18</xdr:col>
      <xdr:colOff>2116</xdr:colOff>
      <xdr:row>29</xdr:row>
      <xdr:rowOff>150282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359834</xdr:colOff>
      <xdr:row>30</xdr:row>
      <xdr:rowOff>10583</xdr:rowOff>
    </xdr:from>
    <xdr:to>
      <xdr:col>17</xdr:col>
      <xdr:colOff>533400</xdr:colOff>
      <xdr:row>36</xdr:row>
      <xdr:rowOff>88162</xdr:rowOff>
    </xdr:to>
    <xdr:sp macro="" textlink="">
      <xdr:nvSpPr>
        <xdr:cNvPr id="3" name="TextBox 2"/>
        <xdr:cNvSpPr txBox="1"/>
      </xdr:nvSpPr>
      <xdr:spPr>
        <a:xfrm>
          <a:off x="2942167" y="5323416"/>
          <a:ext cx="8153400" cy="106182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a:t>Sources:</a:t>
          </a:r>
        </a:p>
        <a:p>
          <a:pPr marL="228600" indent="-228600">
            <a:buFont typeface="+mj-lt"/>
            <a:buAutoNum type="arabicPeriod"/>
          </a:pPr>
          <a:r>
            <a:rPr lang="en-US" sz="900"/>
            <a:t>U.S. Census Bureau, Current Population Survey, March and Annual Social and Economic Supplements, 2012 and earlier.</a:t>
          </a:r>
        </a:p>
        <a:p>
          <a:pPr marL="228600" indent="-228600">
            <a:buFont typeface="+mj-lt"/>
            <a:buAutoNum type="arabicPeriod"/>
          </a:pPr>
          <a:r>
            <a:rPr lang="en-US" sz="900"/>
            <a:t>Centers for Disease Control and Prevention. National Center for Health Statistics. Vital Stats. http://www.cdc.gov/nchs/vitalstats.htm. [March 2013].</a:t>
          </a:r>
        </a:p>
        <a:p>
          <a:pPr marL="228600" indent="-228600">
            <a:buFont typeface="+mj-lt"/>
            <a:buAutoNum type="arabicPeriod"/>
          </a:pPr>
          <a:r>
            <a:rPr lang="en-US" sz="900"/>
            <a:t>Martin JA, Hamilton BE, Ventura SJ, et al. Births: Final data for 2009. National vital statistics reports; vol 60 no 1. Hyattsville, MD: National Center for Health Statistics. 2011.</a:t>
          </a:r>
        </a:p>
        <a:p>
          <a:pPr marL="228600" indent="-228600">
            <a:buFont typeface="+mj-lt"/>
            <a:buAutoNum type="arabicPeriod"/>
          </a:pPr>
          <a:r>
            <a:rPr lang="en-US" sz="900"/>
            <a:t>Hamilton BE, Martin JA, Ventura SJ. Births: Preliminary data for 2010. National vital statistics reports web release; vol 60 no 2. Hyattsville, MD: National Center for Health Statistics. 2011.</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9525</xdr:colOff>
      <xdr:row>30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0.00769</cdr:x>
      <cdr:y>0.92153</cdr:y>
    </cdr:from>
    <cdr:to>
      <cdr:x>0.83083</cdr:x>
      <cdr:y>0.98748</cdr:y>
    </cdr:to>
    <cdr:sp macro="" textlink="">
      <cdr:nvSpPr>
        <cdr:cNvPr id="2049" name="Text Box 1"/>
        <cdr:cNvSpPr txBox="1">
          <a:spLocks xmlns:a="http://schemas.openxmlformats.org/drawingml/2006/main" noChangeArrowheads="1"/>
        </cdr:cNvSpPr>
      </cdr:nvSpPr>
      <cdr:spPr bwMode="auto">
        <a:xfrm xmlns:a="http://schemas.openxmlformats.org/drawingml/2006/main">
          <a:off x="50800" y="3803883"/>
          <a:ext cx="5096256" cy="27196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n-US" sz="1100" b="0" i="0" u="none" strike="noStrike" baseline="0">
              <a:solidFill>
                <a:srgbClr val="000000"/>
              </a:solidFill>
              <a:latin typeface="+mn-lt"/>
              <a:cs typeface="Arial"/>
            </a:rPr>
            <a:t>Source: National Center for Educational Statistics, 1994</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266698</xdr:colOff>
      <xdr:row>9</xdr:row>
      <xdr:rowOff>123825</xdr:rowOff>
    </xdr:from>
    <xdr:to>
      <xdr:col>13</xdr:col>
      <xdr:colOff>571498</xdr:colOff>
      <xdr:row>33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0</xdr:rowOff>
    </xdr:from>
    <xdr:to>
      <xdr:col>14</xdr:col>
      <xdr:colOff>152400</xdr:colOff>
      <xdr:row>37</xdr:row>
      <xdr:rowOff>80665</xdr:rowOff>
    </xdr:to>
    <xdr:sp macro="" textlink="">
      <xdr:nvSpPr>
        <xdr:cNvPr id="4" name="TextBox 4"/>
        <xdr:cNvSpPr txBox="1"/>
      </xdr:nvSpPr>
      <xdr:spPr>
        <a:xfrm>
          <a:off x="609600" y="6477000"/>
          <a:ext cx="807720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1970-2000 data, U.S. Census Bureau, Current Population Survey, March and Annual Social and Economic Supplements. 2008 and 2012 data, U.S. Census Bureau, American Community Survey, (IPUMS)</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0.09967</cdr:x>
      <cdr:y>0.95397</cdr:y>
    </cdr:from>
    <cdr:to>
      <cdr:x>0.89037</cdr:x>
      <cdr:y>1</cdr:y>
    </cdr:to>
    <cdr:sp macro="" textlink="">
      <cdr:nvSpPr>
        <cdr:cNvPr id="2" name="TextBox 1"/>
        <cdr:cNvSpPr txBox="1"/>
      </cdr:nvSpPr>
      <cdr:spPr>
        <a:xfrm xmlns:a="http://schemas.openxmlformats.org/drawingml/2006/main">
          <a:off x="571501" y="2181225"/>
          <a:ext cx="4533900" cy="104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152400</xdr:colOff>
      <xdr:row>6</xdr:row>
      <xdr:rowOff>85725</xdr:rowOff>
    </xdr:from>
    <xdr:to>
      <xdr:col>5</xdr:col>
      <xdr:colOff>461010</xdr:colOff>
      <xdr:row>27</xdr:row>
      <xdr:rowOff>17145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28</xdr:row>
      <xdr:rowOff>66675</xdr:rowOff>
    </xdr:from>
    <xdr:to>
      <xdr:col>5</xdr:col>
      <xdr:colOff>28575</xdr:colOff>
      <xdr:row>29</xdr:row>
      <xdr:rowOff>153174</xdr:rowOff>
    </xdr:to>
    <xdr:sp macro="" textlink="">
      <xdr:nvSpPr>
        <xdr:cNvPr id="3" name="TextBox 9"/>
        <xdr:cNvSpPr txBox="1"/>
      </xdr:nvSpPr>
      <xdr:spPr>
        <a:xfrm>
          <a:off x="161925" y="5400675"/>
          <a:ext cx="358140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NSFG 2006-2010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2</xdr:row>
      <xdr:rowOff>180975</xdr:rowOff>
    </xdr:from>
    <xdr:to>
      <xdr:col>7</xdr:col>
      <xdr:colOff>260985</xdr:colOff>
      <xdr:row>23</xdr:row>
      <xdr:rowOff>112395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xdr:colOff>
      <xdr:row>3</xdr:row>
      <xdr:rowOff>19050</xdr:rowOff>
    </xdr:from>
    <xdr:to>
      <xdr:col>14</xdr:col>
      <xdr:colOff>413385</xdr:colOff>
      <xdr:row>23</xdr:row>
      <xdr:rowOff>140970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180975</xdr:colOff>
      <xdr:row>24</xdr:row>
      <xdr:rowOff>19050</xdr:rowOff>
    </xdr:from>
    <xdr:to>
      <xdr:col>14</xdr:col>
      <xdr:colOff>66675</xdr:colOff>
      <xdr:row>26</xdr:row>
      <xdr:rowOff>99715</xdr:rowOff>
    </xdr:to>
    <xdr:sp macro="" textlink="">
      <xdr:nvSpPr>
        <xdr:cNvPr id="6" name="TextBox 6"/>
        <xdr:cNvSpPr txBox="1"/>
      </xdr:nvSpPr>
      <xdr:spPr>
        <a:xfrm>
          <a:off x="2209800" y="4591050"/>
          <a:ext cx="807720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National Longitudinal Survey of Youth 1997, Rounds 1-13: 1997-2009 weighted. U.S. Department of Labor, Bureau of Labor Statistics, NCFMR analyses of valid cases.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xdr:row>
      <xdr:rowOff>33337</xdr:rowOff>
    </xdr:from>
    <xdr:to>
      <xdr:col>9</xdr:col>
      <xdr:colOff>403860</xdr:colOff>
      <xdr:row>23</xdr:row>
      <xdr:rowOff>155257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25</xdr:row>
      <xdr:rowOff>0</xdr:rowOff>
    </xdr:from>
    <xdr:to>
      <xdr:col>9</xdr:col>
      <xdr:colOff>381000</xdr:colOff>
      <xdr:row>26</xdr:row>
      <xdr:rowOff>86499</xdr:rowOff>
    </xdr:to>
    <xdr:sp macro="" textlink="">
      <xdr:nvSpPr>
        <xdr:cNvPr id="4" name="TextBox 6"/>
        <xdr:cNvSpPr txBox="1"/>
      </xdr:nvSpPr>
      <xdr:spPr>
        <a:xfrm>
          <a:off x="2705100" y="4381500"/>
          <a:ext cx="403860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NSFG 2006-2010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6</xdr:row>
      <xdr:rowOff>109537</xdr:rowOff>
    </xdr:from>
    <xdr:to>
      <xdr:col>6</xdr:col>
      <xdr:colOff>127635</xdr:colOff>
      <xdr:row>27</xdr:row>
      <xdr:rowOff>40957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5</xdr:col>
      <xdr:colOff>533400</xdr:colOff>
      <xdr:row>30</xdr:row>
      <xdr:rowOff>80665</xdr:rowOff>
    </xdr:to>
    <xdr:sp macro="" textlink="">
      <xdr:nvSpPr>
        <xdr:cNvPr id="3" name="TextBox 8"/>
        <xdr:cNvSpPr txBox="1"/>
      </xdr:nvSpPr>
      <xdr:spPr>
        <a:xfrm>
          <a:off x="0" y="5334000"/>
          <a:ext cx="396240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U.S. Census Bureau, American Community Survey, 1-Year Estimates, 2012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209550</xdr:colOff>
      <xdr:row>9</xdr:row>
      <xdr:rowOff>95250</xdr:rowOff>
    </xdr:from>
    <xdr:to>
      <xdr:col>10</xdr:col>
      <xdr:colOff>219075</xdr:colOff>
      <xdr:row>33</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9</xdr:col>
      <xdr:colOff>314325</xdr:colOff>
      <xdr:row>36</xdr:row>
      <xdr:rowOff>86499</xdr:rowOff>
    </xdr:to>
    <xdr:sp macro="" textlink="">
      <xdr:nvSpPr>
        <xdr:cNvPr id="3" name="TextBox 3"/>
        <xdr:cNvSpPr txBox="1"/>
      </xdr:nvSpPr>
      <xdr:spPr>
        <a:xfrm>
          <a:off x="0" y="7810500"/>
          <a:ext cx="792480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U.S. Census Bureau, American Community Survey, 1-Year Estimates, 2010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295275</xdr:colOff>
      <xdr:row>2</xdr:row>
      <xdr:rowOff>128587</xdr:rowOff>
    </xdr:from>
    <xdr:to>
      <xdr:col>18</xdr:col>
      <xdr:colOff>600075</xdr:colOff>
      <xdr:row>26</xdr:row>
      <xdr:rowOff>128587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26</xdr:row>
      <xdr:rowOff>171450</xdr:rowOff>
    </xdr:from>
    <xdr:to>
      <xdr:col>18</xdr:col>
      <xdr:colOff>381000</xdr:colOff>
      <xdr:row>29</xdr:row>
      <xdr:rowOff>61615</xdr:rowOff>
    </xdr:to>
    <xdr:sp macro="" textlink="">
      <xdr:nvSpPr>
        <xdr:cNvPr id="3" name="TextBox 3"/>
        <xdr:cNvSpPr txBox="1"/>
      </xdr:nvSpPr>
      <xdr:spPr>
        <a:xfrm>
          <a:off x="3352800" y="4933950"/>
          <a:ext cx="800100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Sources: 1980-1984 data, Bumpass &amp; Lu (2000) using NSFH, 1987/1988; 1990-1994 &amp; 1997-2001 data, Kennedy &amp; Bumpass (2008) using NSFG 1995 &amp; NSFG 2002; 2005-2009, NCFMR analyses using NSFG 2006-2010.</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390524</xdr:colOff>
      <xdr:row>2</xdr:row>
      <xdr:rowOff>104775</xdr:rowOff>
    </xdr:from>
    <xdr:to>
      <xdr:col>10</xdr:col>
      <xdr:colOff>238124</xdr:colOff>
      <xdr:row>23</xdr:row>
      <xdr:rowOff>36195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2</xdr:row>
      <xdr:rowOff>147637</xdr:rowOff>
    </xdr:from>
    <xdr:to>
      <xdr:col>16</xdr:col>
      <xdr:colOff>584835</xdr:colOff>
      <xdr:row>9</xdr:row>
      <xdr:rowOff>185737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266699</xdr:colOff>
      <xdr:row>9</xdr:row>
      <xdr:rowOff>147637</xdr:rowOff>
    </xdr:from>
    <xdr:to>
      <xdr:col>17</xdr:col>
      <xdr:colOff>22859</xdr:colOff>
      <xdr:row>16</xdr:row>
      <xdr:rowOff>185737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238124</xdr:colOff>
      <xdr:row>17</xdr:row>
      <xdr:rowOff>42862</xdr:rowOff>
    </xdr:from>
    <xdr:to>
      <xdr:col>16</xdr:col>
      <xdr:colOff>512444</xdr:colOff>
      <xdr:row>24</xdr:row>
      <xdr:rowOff>80962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333375</xdr:colOff>
      <xdr:row>27</xdr:row>
      <xdr:rowOff>95250</xdr:rowOff>
    </xdr:from>
    <xdr:to>
      <xdr:col>18</xdr:col>
      <xdr:colOff>180975</xdr:colOff>
      <xdr:row>29</xdr:row>
      <xdr:rowOff>175915</xdr:rowOff>
    </xdr:to>
    <xdr:sp macro="" textlink="">
      <xdr:nvSpPr>
        <xdr:cNvPr id="6" name="TextBox 6"/>
        <xdr:cNvSpPr txBox="1"/>
      </xdr:nvSpPr>
      <xdr:spPr>
        <a:xfrm>
          <a:off x="2590800" y="4857750"/>
          <a:ext cx="838200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National Longitudinal Survey of Youth 1997 (NLSY97), Rounds 1-13: 1997-2009 (weighted). U.S. Department of Labor, Bureau of Labor Statistics, NCFMR analyses of valid cases.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257174</xdr:colOff>
      <xdr:row>15</xdr:row>
      <xdr:rowOff>109536</xdr:rowOff>
    </xdr:from>
    <xdr:to>
      <xdr:col>13</xdr:col>
      <xdr:colOff>561974</xdr:colOff>
      <xdr:row>39</xdr:row>
      <xdr:rowOff>109536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0</xdr:rowOff>
    </xdr:from>
    <xdr:to>
      <xdr:col>13</xdr:col>
      <xdr:colOff>304800</xdr:colOff>
      <xdr:row>43</xdr:row>
      <xdr:rowOff>74831</xdr:rowOff>
    </xdr:to>
    <xdr:sp macro="" textlink="">
      <xdr:nvSpPr>
        <xdr:cNvPr id="4" name="TextBox 3"/>
        <xdr:cNvSpPr txBox="1"/>
      </xdr:nvSpPr>
      <xdr:spPr>
        <a:xfrm>
          <a:off x="0" y="7620000"/>
          <a:ext cx="8229600"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Source: The Integrated Fertility Survey Series (IFSS) is a project of the Population Studies Center and the Inter-university Consortium for Political and Social Research at the University of Michigan, with funding from the Eunice Kennedy Shriver National Institute of Child Health and Human Development (NICHD, grant 5R01 HD053533; Pamela J. Smock, PI).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FDR\NCMR\Data%20Resources\Family%20Profiles\2012\School%20Enrollment%20and%20Completion_12-04\FP_EA_SchlComp_02_16_12_WE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DR\NCMR\Krista\CFDR%20HO_Presentations\scatterplot%20mathTab1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1"/>
      <sheetName val="Fig 2"/>
      <sheetName val="Fig 3"/>
      <sheetName val="Fig 4"/>
      <sheetName val="Fig 5"/>
      <sheetName val="Fig 6"/>
    </sheetNames>
    <sheetDataSet>
      <sheetData sheetId="0"/>
      <sheetData sheetId="1"/>
      <sheetData sheetId="2">
        <row r="3">
          <cell r="F3" t="str">
            <v>Did not finish</v>
          </cell>
          <cell r="G3">
            <v>43.89</v>
          </cell>
        </row>
        <row r="4">
          <cell r="F4" t="str">
            <v>Associate's degree</v>
          </cell>
          <cell r="G4">
            <v>6.98</v>
          </cell>
        </row>
        <row r="5">
          <cell r="F5" t="str">
            <v>Bachelor's degree</v>
          </cell>
          <cell r="G5">
            <v>49.12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17"/>
    </sheetNames>
    <sheetDataSet>
      <sheetData sheetId="0"/>
      <sheetData sheetId="1">
        <row r="13">
          <cell r="B13" t="str">
            <v>AL</v>
          </cell>
          <cell r="E13">
            <v>20</v>
          </cell>
          <cell r="F13">
            <v>257</v>
          </cell>
        </row>
        <row r="14">
          <cell r="B14" t="str">
            <v>AZ</v>
          </cell>
          <cell r="E14">
            <v>9</v>
          </cell>
          <cell r="F14">
            <v>268</v>
          </cell>
        </row>
        <row r="15">
          <cell r="B15" t="str">
            <v>AR</v>
          </cell>
          <cell r="E15">
            <v>20</v>
          </cell>
          <cell r="F15">
            <v>262</v>
          </cell>
        </row>
        <row r="16">
          <cell r="B16" t="str">
            <v>CA</v>
          </cell>
          <cell r="E16">
            <v>10</v>
          </cell>
          <cell r="F16">
            <v>263</v>
          </cell>
        </row>
        <row r="17">
          <cell r="B17" t="str">
            <v>CO</v>
          </cell>
          <cell r="E17">
            <v>7</v>
          </cell>
          <cell r="F17">
            <v>276</v>
          </cell>
        </row>
        <row r="18">
          <cell r="B18" t="str">
            <v>CT</v>
          </cell>
          <cell r="E18">
            <v>11</v>
          </cell>
          <cell r="F18">
            <v>280</v>
          </cell>
        </row>
        <row r="19">
          <cell r="B19" t="str">
            <v>DE</v>
          </cell>
          <cell r="E19">
            <v>17</v>
          </cell>
          <cell r="F19">
            <v>267</v>
          </cell>
        </row>
        <row r="20">
          <cell r="B20" t="str">
            <v>DC</v>
          </cell>
          <cell r="E20">
            <v>31</v>
          </cell>
          <cell r="F20">
            <v>233</v>
          </cell>
        </row>
        <row r="21">
          <cell r="B21" t="str">
            <v>FL</v>
          </cell>
          <cell r="E21">
            <v>15</v>
          </cell>
          <cell r="F21">
            <v>264</v>
          </cell>
        </row>
        <row r="22">
          <cell r="B22" t="str">
            <v>GA</v>
          </cell>
          <cell r="E22">
            <v>18</v>
          </cell>
          <cell r="F22">
            <v>262</v>
          </cell>
        </row>
        <row r="23">
          <cell r="B23" t="str">
            <v>HI</v>
          </cell>
          <cell r="E23">
            <v>22</v>
          </cell>
          <cell r="F23">
            <v>262</v>
          </cell>
        </row>
        <row r="24">
          <cell r="B24" t="str">
            <v>ID</v>
          </cell>
          <cell r="E24">
            <v>7</v>
          </cell>
          <cell r="F24">
            <v>278</v>
          </cell>
        </row>
        <row r="25">
          <cell r="B25" t="str">
            <v>IN</v>
          </cell>
          <cell r="E25">
            <v>9</v>
          </cell>
          <cell r="F25">
            <v>276</v>
          </cell>
        </row>
        <row r="26">
          <cell r="B26" t="str">
            <v>IA</v>
          </cell>
          <cell r="E26">
            <v>7</v>
          </cell>
          <cell r="F26">
            <v>284</v>
          </cell>
        </row>
        <row r="27">
          <cell r="B27" t="str">
            <v>KY</v>
          </cell>
          <cell r="E27">
            <v>13</v>
          </cell>
          <cell r="F27">
            <v>267</v>
          </cell>
        </row>
        <row r="28">
          <cell r="B28" t="str">
            <v>LA</v>
          </cell>
          <cell r="E28">
            <v>20</v>
          </cell>
          <cell r="F28">
            <v>252</v>
          </cell>
        </row>
        <row r="29">
          <cell r="B29" t="str">
            <v>ME</v>
          </cell>
          <cell r="E29">
            <v>8</v>
          </cell>
          <cell r="F29">
            <v>284</v>
          </cell>
        </row>
        <row r="30">
          <cell r="B30" t="str">
            <v>MD</v>
          </cell>
          <cell r="E30">
            <v>17</v>
          </cell>
          <cell r="F30">
            <v>270</v>
          </cell>
        </row>
        <row r="31">
          <cell r="B31" t="str">
            <v>MA</v>
          </cell>
          <cell r="E31">
            <v>8</v>
          </cell>
          <cell r="F31">
            <v>278</v>
          </cell>
        </row>
        <row r="32">
          <cell r="B32" t="str">
            <v>MI</v>
          </cell>
          <cell r="E32">
            <v>13</v>
          </cell>
          <cell r="F32">
            <v>277</v>
          </cell>
        </row>
        <row r="33">
          <cell r="B33" t="str">
            <v>MN</v>
          </cell>
          <cell r="E33">
            <v>5</v>
          </cell>
          <cell r="F33">
            <v>284</v>
          </cell>
        </row>
        <row r="34">
          <cell r="B34" t="str">
            <v>MS</v>
          </cell>
          <cell r="E34">
            <v>21</v>
          </cell>
          <cell r="F34">
            <v>250</v>
          </cell>
        </row>
        <row r="35">
          <cell r="B35" t="str">
            <v>MO</v>
          </cell>
          <cell r="E35">
            <v>12</v>
          </cell>
          <cell r="F35">
            <v>273</v>
          </cell>
        </row>
        <row r="36">
          <cell r="B36" t="str">
            <v>NE</v>
          </cell>
          <cell r="E36">
            <v>8</v>
          </cell>
          <cell r="F36">
            <v>283</v>
          </cell>
        </row>
        <row r="37">
          <cell r="B37" t="str">
            <v>NH</v>
          </cell>
          <cell r="E37">
            <v>7</v>
          </cell>
          <cell r="F37">
            <v>282</v>
          </cell>
        </row>
        <row r="38">
          <cell r="B38" t="str">
            <v>NJ</v>
          </cell>
          <cell r="E38">
            <v>13</v>
          </cell>
          <cell r="F38">
            <v>275</v>
          </cell>
        </row>
        <row r="39">
          <cell r="B39" t="str">
            <v>NM</v>
          </cell>
          <cell r="E39">
            <v>11</v>
          </cell>
          <cell r="F39">
            <v>262</v>
          </cell>
        </row>
        <row r="40">
          <cell r="B40" t="str">
            <v>NY</v>
          </cell>
          <cell r="E40">
            <v>15</v>
          </cell>
          <cell r="F40">
            <v>270</v>
          </cell>
        </row>
        <row r="41">
          <cell r="B41" t="str">
            <v>NC</v>
          </cell>
          <cell r="E41">
            <v>16</v>
          </cell>
          <cell r="F41">
            <v>268</v>
          </cell>
        </row>
        <row r="42">
          <cell r="B42" t="str">
            <v>ND</v>
          </cell>
          <cell r="E42">
            <v>5</v>
          </cell>
          <cell r="F42">
            <v>284</v>
          </cell>
        </row>
        <row r="43">
          <cell r="B43" t="str">
            <v>OH</v>
          </cell>
          <cell r="E43">
            <v>12</v>
          </cell>
          <cell r="F43">
            <v>271</v>
          </cell>
        </row>
        <row r="44">
          <cell r="B44" t="str">
            <v>OK</v>
          </cell>
          <cell r="E44">
            <v>11</v>
          </cell>
          <cell r="F44">
            <v>271</v>
          </cell>
        </row>
        <row r="45">
          <cell r="B45" t="str">
            <v>PA</v>
          </cell>
          <cell r="E45">
            <v>9</v>
          </cell>
          <cell r="F45">
            <v>275</v>
          </cell>
        </row>
        <row r="46">
          <cell r="B46" t="str">
            <v>RI</v>
          </cell>
          <cell r="E46">
            <v>9</v>
          </cell>
          <cell r="F46">
            <v>269</v>
          </cell>
        </row>
        <row r="47">
          <cell r="B47" t="str">
            <v>SC</v>
          </cell>
          <cell r="E47">
            <v>17</v>
          </cell>
          <cell r="F47">
            <v>261</v>
          </cell>
        </row>
        <row r="48">
          <cell r="B48" t="str">
            <v>TN</v>
          </cell>
          <cell r="E48">
            <v>14</v>
          </cell>
          <cell r="F48">
            <v>263</v>
          </cell>
        </row>
        <row r="49">
          <cell r="B49" t="str">
            <v>TX</v>
          </cell>
          <cell r="E49">
            <v>12</v>
          </cell>
          <cell r="F49">
            <v>270</v>
          </cell>
        </row>
        <row r="50">
          <cell r="B50" t="str">
            <v>UT</v>
          </cell>
          <cell r="E50">
            <v>5</v>
          </cell>
          <cell r="F50">
            <v>277</v>
          </cell>
        </row>
        <row r="51">
          <cell r="B51" t="str">
            <v>VA</v>
          </cell>
          <cell r="E51">
            <v>15</v>
          </cell>
          <cell r="F51">
            <v>270</v>
          </cell>
        </row>
        <row r="52">
          <cell r="B52" t="str">
            <v>WV</v>
          </cell>
          <cell r="E52">
            <v>13</v>
          </cell>
          <cell r="F52">
            <v>265</v>
          </cell>
        </row>
        <row r="53">
          <cell r="B53" t="str">
            <v>WI</v>
          </cell>
          <cell r="E53">
            <v>8</v>
          </cell>
          <cell r="F53">
            <v>283</v>
          </cell>
        </row>
        <row r="54">
          <cell r="B54" t="str">
            <v>WY</v>
          </cell>
          <cell r="E54">
            <v>8</v>
          </cell>
          <cell r="F54">
            <v>275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gsu.edu/content/dam/BGSU/college-of-arts-and-sciences/NCFMR/documents/FP/FP-12-10.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www.bgsu.edu/content/dam/BGSU/college-of-arts-and-sciences/NCFMR/documents/FP/FP-12-22.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bgsu.edu/content/dam/BGSU/college-of-arts-and-sciences/NCFMR/documents/FP/FP-14-02_HMIInitiative.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8.bin"/><Relationship Id="rId1" Type="http://schemas.openxmlformats.org/officeDocument/2006/relationships/hyperlink" Target="http://www.bgsu.edu/content/dam/BGSU/college-of-arts-and-sciences/NCFMR/documents/FP/FP-13-06.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bgsu.edu/content/dam/BGSU/college-of-arts-and-sciences/NCFMR/documents/FP/FP-14-07-marital-status.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bgsu.edu/content/dam/BGSU/college-of-arts-and-sciences/NCFMR/documents/FP/FP-12-06.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bgsu.edu/content/dam/BGSU/college-of-arts-and-sciences/NCFMR/documents/FP/FP-12-0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bgsu.edu/content/dam/BGSU/college-of-arts-and-sciences/NCFMR/documents/FP/FP-14-06_live-arrange_father-child.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bgsu.edu/content/dam/BGSU/college-of-arts-and-sciences/NCFMR/documents/FP/FP-14-03_DemoSSCoupleHH.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bgsu.edu/content/dam/BGSU/college-of-arts-and-sciences/NCFMR/documents/FP/FP-13-02.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bgsu.edu/content/dam/BGSU/college-of-arts-and-sciences/NCFMR/documents/FP/FP-14-05_TrendsInBirths.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http://www.bgsu.edu/content/dam/BGSU/college-of-arts-and-sciences/NCFMR/documents/FP/FP-11-11.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6.bin"/><Relationship Id="rId1" Type="http://schemas.openxmlformats.org/officeDocument/2006/relationships/hyperlink" Target="http://www.bgsu.edu/content/dam/BGSU/college-of-arts-and-sciences/NCFMR/documents/FP/FP-14-04_TrendsInMotherhoo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I15" sqref="I15"/>
    </sheetView>
  </sheetViews>
  <sheetFormatPr defaultRowHeight="15" x14ac:dyDescent="0.25"/>
  <cols>
    <col min="1" max="1" width="15" bestFit="1" customWidth="1"/>
  </cols>
  <sheetData>
    <row r="1" spans="1:2" x14ac:dyDescent="0.25">
      <c r="A1" s="52" t="s">
        <v>95</v>
      </c>
    </row>
    <row r="3" spans="1:2" x14ac:dyDescent="0.25">
      <c r="A3" s="5" t="s">
        <v>3</v>
      </c>
    </row>
    <row r="4" spans="1:2" x14ac:dyDescent="0.25">
      <c r="A4" t="s">
        <v>0</v>
      </c>
      <c r="B4" s="6">
        <v>0.15</v>
      </c>
    </row>
    <row r="5" spans="1:2" x14ac:dyDescent="0.25">
      <c r="A5" t="s">
        <v>1</v>
      </c>
      <c r="B5" s="6">
        <v>0.2</v>
      </c>
    </row>
    <row r="6" spans="1:2" x14ac:dyDescent="0.25">
      <c r="A6" t="s">
        <v>4</v>
      </c>
      <c r="B6" s="6">
        <v>0.19</v>
      </c>
    </row>
    <row r="7" spans="1:2" x14ac:dyDescent="0.25">
      <c r="A7" t="s">
        <v>2</v>
      </c>
      <c r="B7" s="6">
        <v>0.46</v>
      </c>
    </row>
  </sheetData>
  <hyperlinks>
    <hyperlink ref="A1"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zoomScale="96" zoomScaleNormal="96" workbookViewId="0">
      <selection activeCell="I36" sqref="I36"/>
    </sheetView>
  </sheetViews>
  <sheetFormatPr defaultRowHeight="15" x14ac:dyDescent="0.25"/>
  <cols>
    <col min="1" max="1" width="9.140625" style="19"/>
  </cols>
  <sheetData>
    <row r="1" spans="1:6" x14ac:dyDescent="0.25">
      <c r="A1" s="55" t="s">
        <v>104</v>
      </c>
    </row>
    <row r="3" spans="1:6" x14ac:dyDescent="0.25">
      <c r="B3" s="59" t="s">
        <v>66</v>
      </c>
      <c r="C3" s="59" t="s">
        <v>62</v>
      </c>
      <c r="D3" s="59"/>
      <c r="E3" s="59" t="s">
        <v>63</v>
      </c>
      <c r="F3" s="59"/>
    </row>
    <row r="4" spans="1:6" x14ac:dyDescent="0.25">
      <c r="B4" s="59"/>
      <c r="C4" t="s">
        <v>64</v>
      </c>
      <c r="D4" t="s">
        <v>65</v>
      </c>
      <c r="E4" t="s">
        <v>64</v>
      </c>
      <c r="F4" t="s">
        <v>65</v>
      </c>
    </row>
    <row r="5" spans="1:6" x14ac:dyDescent="0.25">
      <c r="A5" s="19">
        <v>1940</v>
      </c>
      <c r="B5" s="6">
        <v>0</v>
      </c>
      <c r="C5" s="6">
        <v>0.67131892130731796</v>
      </c>
      <c r="D5" s="6">
        <v>0.50903096593510699</v>
      </c>
      <c r="E5" s="6">
        <v>0.2352598539744882</v>
      </c>
      <c r="F5" s="6">
        <v>0.17461816022377835</v>
      </c>
    </row>
    <row r="6" spans="1:6" x14ac:dyDescent="0.25">
      <c r="A6" s="19">
        <v>1941</v>
      </c>
      <c r="B6" s="6">
        <v>0</v>
      </c>
    </row>
    <row r="7" spans="1:6" x14ac:dyDescent="0.25">
      <c r="A7" s="19">
        <v>1942</v>
      </c>
      <c r="B7" s="6">
        <v>0</v>
      </c>
    </row>
    <row r="8" spans="1:6" x14ac:dyDescent="0.25">
      <c r="A8" s="19">
        <v>1943</v>
      </c>
      <c r="B8" s="6">
        <v>0</v>
      </c>
    </row>
    <row r="9" spans="1:6" x14ac:dyDescent="0.25">
      <c r="A9" s="19">
        <v>1944</v>
      </c>
      <c r="B9" s="6">
        <v>0</v>
      </c>
    </row>
    <row r="10" spans="1:6" x14ac:dyDescent="0.25">
      <c r="A10" s="19">
        <v>1945</v>
      </c>
      <c r="B10" s="6">
        <v>1</v>
      </c>
    </row>
    <row r="11" spans="1:6" x14ac:dyDescent="0.25">
      <c r="A11" s="19">
        <v>1946</v>
      </c>
      <c r="B11" s="6">
        <v>0</v>
      </c>
    </row>
    <row r="12" spans="1:6" x14ac:dyDescent="0.25">
      <c r="A12" s="19">
        <v>1947</v>
      </c>
      <c r="B12" s="6">
        <v>0</v>
      </c>
    </row>
    <row r="13" spans="1:6" x14ac:dyDescent="0.25">
      <c r="A13" s="19">
        <v>1948</v>
      </c>
      <c r="B13" s="6">
        <v>1</v>
      </c>
    </row>
    <row r="14" spans="1:6" x14ac:dyDescent="0.25">
      <c r="A14" s="19">
        <v>1949</v>
      </c>
      <c r="B14" s="6">
        <v>1</v>
      </c>
    </row>
    <row r="15" spans="1:6" x14ac:dyDescent="0.25">
      <c r="A15" s="19">
        <v>1950</v>
      </c>
      <c r="B15" s="6">
        <v>0</v>
      </c>
      <c r="C15" s="6">
        <v>0.51511264958741954</v>
      </c>
      <c r="D15" s="6">
        <v>0.37861004405061399</v>
      </c>
      <c r="E15" s="6">
        <v>0.16711023308359435</v>
      </c>
      <c r="F15" s="6">
        <v>0.12754761297506975</v>
      </c>
    </row>
    <row r="16" spans="1:6" x14ac:dyDescent="0.25">
      <c r="A16" s="19">
        <v>1951</v>
      </c>
      <c r="B16" s="6">
        <v>0</v>
      </c>
    </row>
    <row r="17" spans="1:8" x14ac:dyDescent="0.25">
      <c r="A17" s="19">
        <v>1952</v>
      </c>
      <c r="B17" s="6">
        <v>0</v>
      </c>
    </row>
    <row r="18" spans="1:8" x14ac:dyDescent="0.25">
      <c r="A18" s="19">
        <v>1953</v>
      </c>
      <c r="B18" s="6">
        <v>1</v>
      </c>
    </row>
    <row r="19" spans="1:8" x14ac:dyDescent="0.25">
      <c r="A19" s="19">
        <v>1954</v>
      </c>
      <c r="B19" s="6">
        <v>1</v>
      </c>
    </row>
    <row r="20" spans="1:8" x14ac:dyDescent="0.25">
      <c r="A20" s="19">
        <v>1955</v>
      </c>
      <c r="B20" s="6">
        <v>0</v>
      </c>
    </row>
    <row r="21" spans="1:8" x14ac:dyDescent="0.25">
      <c r="A21" s="19">
        <v>1956</v>
      </c>
      <c r="B21" s="6">
        <v>0</v>
      </c>
    </row>
    <row r="22" spans="1:8" x14ac:dyDescent="0.25">
      <c r="A22" s="19">
        <v>1957</v>
      </c>
      <c r="B22" s="6">
        <v>1</v>
      </c>
    </row>
    <row r="23" spans="1:8" x14ac:dyDescent="0.25">
      <c r="A23" s="19">
        <v>1958</v>
      </c>
      <c r="B23" s="6">
        <v>1</v>
      </c>
    </row>
    <row r="24" spans="1:8" x14ac:dyDescent="0.25">
      <c r="A24" s="19">
        <v>1959</v>
      </c>
      <c r="B24" s="6">
        <v>0</v>
      </c>
    </row>
    <row r="25" spans="1:8" x14ac:dyDescent="0.25">
      <c r="A25" s="19">
        <v>1960</v>
      </c>
      <c r="B25" s="6">
        <v>1</v>
      </c>
      <c r="C25" s="6">
        <v>0.42257427216689503</v>
      </c>
      <c r="D25" s="6">
        <v>0.32053829188439453</v>
      </c>
      <c r="E25" s="6">
        <v>0.1131295608031648</v>
      </c>
      <c r="F25" s="6">
        <v>7.8553999510920847E-2</v>
      </c>
    </row>
    <row r="26" spans="1:8" x14ac:dyDescent="0.25">
      <c r="A26" s="19">
        <v>1961</v>
      </c>
      <c r="B26" s="6">
        <v>1</v>
      </c>
    </row>
    <row r="27" spans="1:8" x14ac:dyDescent="0.25">
      <c r="A27" s="19">
        <v>1962</v>
      </c>
      <c r="B27" s="6">
        <v>0</v>
      </c>
    </row>
    <row r="28" spans="1:8" x14ac:dyDescent="0.25">
      <c r="A28" s="19">
        <v>1963</v>
      </c>
      <c r="B28" s="6">
        <v>0</v>
      </c>
    </row>
    <row r="29" spans="1:8" x14ac:dyDescent="0.25">
      <c r="A29" s="19">
        <v>1964</v>
      </c>
      <c r="B29" s="6">
        <v>0</v>
      </c>
    </row>
    <row r="30" spans="1:8" x14ac:dyDescent="0.25">
      <c r="A30" s="19">
        <v>1965</v>
      </c>
      <c r="B30" s="6">
        <v>0</v>
      </c>
    </row>
    <row r="31" spans="1:8" ht="18.75" x14ac:dyDescent="0.3">
      <c r="A31" s="19">
        <v>1966</v>
      </c>
      <c r="B31" s="6">
        <v>0</v>
      </c>
      <c r="H31" s="36" t="s">
        <v>68</v>
      </c>
    </row>
    <row r="32" spans="1:8" x14ac:dyDescent="0.25">
      <c r="A32" s="19">
        <v>1967</v>
      </c>
      <c r="B32" s="6">
        <v>0</v>
      </c>
    </row>
    <row r="33" spans="1:6" x14ac:dyDescent="0.25">
      <c r="A33" s="19">
        <v>1968</v>
      </c>
      <c r="B33" s="6">
        <v>0</v>
      </c>
    </row>
    <row r="34" spans="1:6" x14ac:dyDescent="0.25">
      <c r="A34" s="19">
        <v>1969</v>
      </c>
      <c r="B34" s="6">
        <v>1</v>
      </c>
    </row>
    <row r="35" spans="1:6" x14ac:dyDescent="0.25">
      <c r="A35" s="19">
        <v>1970</v>
      </c>
      <c r="B35" s="6">
        <v>1</v>
      </c>
      <c r="C35" s="6">
        <v>0.42235639368389322</v>
      </c>
      <c r="D35" s="6">
        <v>0.35053856598995342</v>
      </c>
      <c r="E35" s="6">
        <v>9.5768245309529709E-2</v>
      </c>
      <c r="F35" s="6">
        <v>6.9363571355603226E-2</v>
      </c>
    </row>
    <row r="36" spans="1:6" x14ac:dyDescent="0.25">
      <c r="A36" s="19">
        <v>1971</v>
      </c>
      <c r="B36" s="6">
        <v>0</v>
      </c>
    </row>
    <row r="37" spans="1:6" x14ac:dyDescent="0.25">
      <c r="A37" s="19">
        <v>1972</v>
      </c>
      <c r="B37" s="6">
        <v>0</v>
      </c>
    </row>
    <row r="38" spans="1:6" x14ac:dyDescent="0.25">
      <c r="A38" s="19">
        <v>1973</v>
      </c>
      <c r="B38" s="6">
        <v>1</v>
      </c>
    </row>
    <row r="39" spans="1:6" x14ac:dyDescent="0.25">
      <c r="A39" s="19">
        <v>1974</v>
      </c>
      <c r="B39" s="6">
        <v>1</v>
      </c>
    </row>
    <row r="40" spans="1:6" x14ac:dyDescent="0.25">
      <c r="A40" s="19">
        <v>1975</v>
      </c>
      <c r="B40" s="6">
        <v>1</v>
      </c>
    </row>
    <row r="41" spans="1:6" x14ac:dyDescent="0.25">
      <c r="A41" s="19">
        <v>1976</v>
      </c>
      <c r="B41" s="6">
        <v>0</v>
      </c>
    </row>
    <row r="42" spans="1:6" x14ac:dyDescent="0.25">
      <c r="A42" s="19">
        <v>1977</v>
      </c>
      <c r="B42" s="6">
        <v>0</v>
      </c>
    </row>
    <row r="43" spans="1:6" x14ac:dyDescent="0.25">
      <c r="A43" s="19">
        <v>1978</v>
      </c>
      <c r="B43" s="6">
        <v>0</v>
      </c>
    </row>
    <row r="44" spans="1:6" x14ac:dyDescent="0.25">
      <c r="A44" s="19">
        <v>1979</v>
      </c>
      <c r="B44" s="6">
        <v>0</v>
      </c>
    </row>
    <row r="45" spans="1:6" x14ac:dyDescent="0.25">
      <c r="A45" s="19">
        <v>1980</v>
      </c>
      <c r="B45" s="6">
        <v>1</v>
      </c>
      <c r="C45" s="6">
        <v>0.45812344911054165</v>
      </c>
      <c r="D45" s="6">
        <v>0.36583740559751221</v>
      </c>
      <c r="E45" s="6">
        <v>0.10157677434837387</v>
      </c>
      <c r="F45" s="6">
        <v>6.8944400364238587E-2</v>
      </c>
    </row>
    <row r="46" spans="1:6" x14ac:dyDescent="0.25">
      <c r="A46" s="19">
        <v>1981</v>
      </c>
      <c r="B46" s="6">
        <v>1</v>
      </c>
    </row>
    <row r="47" spans="1:6" x14ac:dyDescent="0.25">
      <c r="A47" s="19">
        <v>1982</v>
      </c>
      <c r="B47" s="6">
        <v>1</v>
      </c>
    </row>
    <row r="48" spans="1:6" x14ac:dyDescent="0.25">
      <c r="A48" s="19">
        <v>1983</v>
      </c>
      <c r="B48" s="6">
        <v>0</v>
      </c>
    </row>
    <row r="49" spans="1:8" x14ac:dyDescent="0.25">
      <c r="A49" s="19">
        <v>1984</v>
      </c>
      <c r="B49" s="6">
        <v>0</v>
      </c>
    </row>
    <row r="50" spans="1:8" x14ac:dyDescent="0.25">
      <c r="A50" s="19">
        <v>1985</v>
      </c>
      <c r="B50" s="6">
        <v>0</v>
      </c>
    </row>
    <row r="51" spans="1:8" x14ac:dyDescent="0.25">
      <c r="A51" s="19">
        <v>1986</v>
      </c>
      <c r="B51" s="6">
        <v>0</v>
      </c>
    </row>
    <row r="52" spans="1:8" x14ac:dyDescent="0.25">
      <c r="A52" s="19">
        <v>1987</v>
      </c>
      <c r="B52" s="6">
        <v>0</v>
      </c>
    </row>
    <row r="53" spans="1:8" x14ac:dyDescent="0.25">
      <c r="A53" s="19">
        <v>1988</v>
      </c>
      <c r="B53" s="6">
        <v>0</v>
      </c>
    </row>
    <row r="54" spans="1:8" x14ac:dyDescent="0.25">
      <c r="A54" s="19">
        <v>1989</v>
      </c>
      <c r="B54" s="6">
        <v>0</v>
      </c>
    </row>
    <row r="55" spans="1:8" x14ac:dyDescent="0.25">
      <c r="A55" s="19">
        <v>1990</v>
      </c>
      <c r="B55" s="6">
        <v>1</v>
      </c>
      <c r="C55" s="6">
        <v>0.48798346069917081</v>
      </c>
      <c r="D55" s="6">
        <v>0.41468710218905225</v>
      </c>
      <c r="E55" s="6">
        <v>0.14665125953999603</v>
      </c>
      <c r="F55" s="6">
        <v>9.7307379334431343E-2</v>
      </c>
    </row>
    <row r="56" spans="1:8" x14ac:dyDescent="0.25">
      <c r="A56" s="19">
        <v>1991</v>
      </c>
      <c r="B56" s="6">
        <v>1</v>
      </c>
    </row>
    <row r="57" spans="1:8" x14ac:dyDescent="0.25">
      <c r="A57" s="19">
        <v>1992</v>
      </c>
      <c r="B57" s="6">
        <v>0</v>
      </c>
    </row>
    <row r="58" spans="1:8" x14ac:dyDescent="0.25">
      <c r="A58" s="19">
        <v>1993</v>
      </c>
      <c r="B58" s="6">
        <v>0</v>
      </c>
    </row>
    <row r="59" spans="1:8" x14ac:dyDescent="0.25">
      <c r="A59" s="19">
        <v>1994</v>
      </c>
      <c r="B59" s="6">
        <v>0</v>
      </c>
    </row>
    <row r="60" spans="1:8" x14ac:dyDescent="0.25">
      <c r="A60" s="19">
        <v>1995</v>
      </c>
      <c r="B60" s="6">
        <v>0</v>
      </c>
    </row>
    <row r="61" spans="1:8" x14ac:dyDescent="0.25">
      <c r="A61" s="19">
        <v>1996</v>
      </c>
      <c r="B61" s="6">
        <v>0</v>
      </c>
    </row>
    <row r="62" spans="1:8" x14ac:dyDescent="0.25">
      <c r="A62" s="19">
        <v>1997</v>
      </c>
      <c r="B62" s="6">
        <v>0</v>
      </c>
    </row>
    <row r="63" spans="1:8" x14ac:dyDescent="0.25">
      <c r="A63" s="19">
        <v>1998</v>
      </c>
      <c r="B63" s="6">
        <v>0</v>
      </c>
      <c r="H63" t="s">
        <v>67</v>
      </c>
    </row>
    <row r="64" spans="1:8" x14ac:dyDescent="0.25">
      <c r="A64" s="19">
        <v>1999</v>
      </c>
      <c r="B64" s="6">
        <v>0</v>
      </c>
    </row>
    <row r="65" spans="1:6" x14ac:dyDescent="0.25">
      <c r="A65" s="19">
        <v>2000</v>
      </c>
      <c r="B65" s="6">
        <v>0</v>
      </c>
      <c r="C65" s="6">
        <v>0.45502815069400487</v>
      </c>
      <c r="D65" s="6">
        <v>0.39026948924532889</v>
      </c>
      <c r="E65" s="6">
        <v>0.13180064077460163</v>
      </c>
      <c r="F65" s="6">
        <v>9.7847995010339445E-2</v>
      </c>
    </row>
    <row r="66" spans="1:6" x14ac:dyDescent="0.25">
      <c r="A66" s="19">
        <v>2001</v>
      </c>
      <c r="B66" s="6">
        <v>1</v>
      </c>
    </row>
    <row r="67" spans="1:6" x14ac:dyDescent="0.25">
      <c r="A67" s="19">
        <v>2002</v>
      </c>
      <c r="B67" s="6">
        <v>0</v>
      </c>
    </row>
    <row r="68" spans="1:6" x14ac:dyDescent="0.25">
      <c r="A68" s="19">
        <v>2003</v>
      </c>
      <c r="B68" s="6">
        <v>0</v>
      </c>
    </row>
    <row r="69" spans="1:6" x14ac:dyDescent="0.25">
      <c r="A69" s="19">
        <v>2004</v>
      </c>
      <c r="B69" s="6">
        <v>0</v>
      </c>
    </row>
    <row r="70" spans="1:6" x14ac:dyDescent="0.25">
      <c r="A70" s="19">
        <v>2005</v>
      </c>
      <c r="B70" s="6">
        <v>0</v>
      </c>
    </row>
    <row r="71" spans="1:6" x14ac:dyDescent="0.25">
      <c r="A71" s="19">
        <v>2006</v>
      </c>
      <c r="B71" s="6">
        <v>0</v>
      </c>
    </row>
    <row r="72" spans="1:6" x14ac:dyDescent="0.25">
      <c r="A72" s="19">
        <v>2007</v>
      </c>
      <c r="B72" s="6">
        <v>1</v>
      </c>
    </row>
    <row r="73" spans="1:6" x14ac:dyDescent="0.25">
      <c r="A73" s="19">
        <v>2008</v>
      </c>
      <c r="B73" s="6">
        <v>1</v>
      </c>
    </row>
    <row r="74" spans="1:6" x14ac:dyDescent="0.25">
      <c r="A74" s="19">
        <v>2009</v>
      </c>
      <c r="B74" s="6">
        <v>1</v>
      </c>
    </row>
    <row r="75" spans="1:6" x14ac:dyDescent="0.25">
      <c r="A75" s="19">
        <v>2010</v>
      </c>
      <c r="B75" s="6">
        <v>0</v>
      </c>
      <c r="C75" s="6">
        <v>0.51449163802746201</v>
      </c>
      <c r="D75" s="6">
        <v>0.46705544429764356</v>
      </c>
      <c r="E75" s="6">
        <v>0.19069674461642894</v>
      </c>
      <c r="F75" s="6">
        <v>0.14690905545833297</v>
      </c>
    </row>
  </sheetData>
  <mergeCells count="3">
    <mergeCell ref="B3:B4"/>
    <mergeCell ref="C3:D3"/>
    <mergeCell ref="E3:F3"/>
  </mergeCells>
  <hyperlinks>
    <hyperlink ref="A1" r:id="rId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activeCell="A2" sqref="A2"/>
    </sheetView>
  </sheetViews>
  <sheetFormatPr defaultRowHeight="15" x14ac:dyDescent="0.25"/>
  <cols>
    <col min="1" max="1" width="15.7109375" bestFit="1" customWidth="1"/>
    <col min="2" max="6" width="10.140625" bestFit="1" customWidth="1"/>
    <col min="7" max="8" width="11.140625" bestFit="1" customWidth="1"/>
    <col min="9" max="13" width="12.140625" bestFit="1" customWidth="1"/>
  </cols>
  <sheetData>
    <row r="1" spans="1:13" x14ac:dyDescent="0.25">
      <c r="A1" s="52" t="s">
        <v>105</v>
      </c>
    </row>
    <row r="3" spans="1:13" x14ac:dyDescent="0.25">
      <c r="A3" s="2" t="s">
        <v>69</v>
      </c>
    </row>
    <row r="4" spans="1:13" x14ac:dyDescent="0.25">
      <c r="B4">
        <v>2000</v>
      </c>
      <c r="C4">
        <v>2001</v>
      </c>
      <c r="D4">
        <v>2002</v>
      </c>
      <c r="E4">
        <v>2003</v>
      </c>
      <c r="F4">
        <v>2004</v>
      </c>
      <c r="G4">
        <v>2005</v>
      </c>
      <c r="H4">
        <v>2006</v>
      </c>
      <c r="I4">
        <v>2007</v>
      </c>
      <c r="J4">
        <v>2008</v>
      </c>
      <c r="K4">
        <v>2009</v>
      </c>
      <c r="L4">
        <v>2010</v>
      </c>
    </row>
    <row r="5" spans="1:13" x14ac:dyDescent="0.25">
      <c r="A5" t="s">
        <v>70</v>
      </c>
      <c r="B5" s="34">
        <v>46.1</v>
      </c>
      <c r="C5" s="34">
        <f t="shared" ref="C5:I5" si="0">B5-1.075</f>
        <v>45.024999999999999</v>
      </c>
      <c r="D5" s="34">
        <f t="shared" si="0"/>
        <v>43.949999999999996</v>
      </c>
      <c r="E5" s="34">
        <f t="shared" si="0"/>
        <v>42.874999999999993</v>
      </c>
      <c r="F5" s="34">
        <f t="shared" si="0"/>
        <v>41.79999999999999</v>
      </c>
      <c r="G5" s="34">
        <f t="shared" si="0"/>
        <v>40.724999999999987</v>
      </c>
      <c r="H5" s="34">
        <f t="shared" si="0"/>
        <v>39.649999999999984</v>
      </c>
      <c r="I5" s="34">
        <f t="shared" si="0"/>
        <v>38.574999999999982</v>
      </c>
      <c r="J5" s="34">
        <v>37.5</v>
      </c>
      <c r="K5" s="34">
        <v>36.4</v>
      </c>
      <c r="L5" s="34">
        <v>33.9</v>
      </c>
    </row>
    <row r="6" spans="1:13" x14ac:dyDescent="0.25">
      <c r="A6" t="s">
        <v>71</v>
      </c>
      <c r="B6" s="34">
        <v>18.37</v>
      </c>
      <c r="C6" s="34">
        <f>B6+0.125</f>
        <v>18.495000000000001</v>
      </c>
      <c r="D6" s="34">
        <f t="shared" ref="D6:I6" si="1">C6+0.125</f>
        <v>18.62</v>
      </c>
      <c r="E6" s="34">
        <f t="shared" si="1"/>
        <v>18.745000000000001</v>
      </c>
      <c r="F6" s="34">
        <f t="shared" si="1"/>
        <v>18.87</v>
      </c>
      <c r="G6" s="34">
        <f t="shared" si="1"/>
        <v>18.995000000000001</v>
      </c>
      <c r="H6" s="34">
        <f t="shared" si="1"/>
        <v>19.12</v>
      </c>
      <c r="I6" s="34">
        <f t="shared" si="1"/>
        <v>19.245000000000001</v>
      </c>
      <c r="J6" s="34">
        <v>19.399999999999999</v>
      </c>
      <c r="K6" s="34">
        <v>18</v>
      </c>
      <c r="L6" s="34">
        <v>18.399999999999999</v>
      </c>
    </row>
    <row r="7" spans="1:13" x14ac:dyDescent="0.25">
      <c r="A7" t="s">
        <v>72</v>
      </c>
      <c r="B7" s="37">
        <f>4727610/1000000</f>
        <v>4.7276100000000003</v>
      </c>
      <c r="C7" s="37">
        <f>4963943/1000000</f>
        <v>4.9639430000000004</v>
      </c>
      <c r="D7" s="37">
        <f>7397895/1000000</f>
        <v>7.3978950000000001</v>
      </c>
      <c r="E7" s="37">
        <f>8258899/1000000</f>
        <v>8.2588989999999995</v>
      </c>
      <c r="F7" s="37">
        <f>5982909/1000000</f>
        <v>5.9829090000000003</v>
      </c>
      <c r="G7" s="37">
        <f>18096532/1000000</f>
        <v>18.096532</v>
      </c>
      <c r="H7" s="37">
        <f>24546812/1000000</f>
        <v>24.546811999999999</v>
      </c>
      <c r="I7" s="37">
        <f>124576264/1000000</f>
        <v>124.57626399999999</v>
      </c>
      <c r="J7" s="37">
        <f>140983344/1000000</f>
        <v>140.98334399999999</v>
      </c>
      <c r="K7" s="37">
        <f>141921536/1000000</f>
        <v>141.921536</v>
      </c>
      <c r="L7" s="37">
        <f>121725152/1000000</f>
        <v>121.72515199999999</v>
      </c>
      <c r="M7" s="38">
        <f>SUM(B7:L7)</f>
        <v>603.18089599999996</v>
      </c>
    </row>
    <row r="8" spans="1:13" x14ac:dyDescent="0.25">
      <c r="B8" s="37">
        <f>4727610</f>
        <v>4727610</v>
      </c>
      <c r="C8" s="37">
        <f>4963943</f>
        <v>4963943</v>
      </c>
      <c r="D8" s="37">
        <f>7397895</f>
        <v>7397895</v>
      </c>
      <c r="E8" s="37">
        <f>8258899</f>
        <v>8258899</v>
      </c>
      <c r="F8" s="37">
        <f>5982909</f>
        <v>5982909</v>
      </c>
      <c r="G8" s="37">
        <f>18096532</f>
        <v>18096532</v>
      </c>
      <c r="H8" s="37">
        <f>24546812</f>
        <v>24546812</v>
      </c>
      <c r="I8" s="37">
        <f>124576264</f>
        <v>124576264</v>
      </c>
      <c r="J8" s="37">
        <f>140983344</f>
        <v>140983344</v>
      </c>
      <c r="K8" s="37">
        <f>141921536</f>
        <v>141921536</v>
      </c>
      <c r="L8" s="37">
        <f>121725152</f>
        <v>121725152</v>
      </c>
      <c r="M8" s="38">
        <f>SUM(B8:L8)</f>
        <v>603180896</v>
      </c>
    </row>
  </sheetData>
  <hyperlinks>
    <hyperlink ref="A1" r:id="rId1"/>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90" zoomScaleNormal="90" workbookViewId="0">
      <selection activeCell="F35" sqref="F35"/>
    </sheetView>
  </sheetViews>
  <sheetFormatPr defaultRowHeight="15" x14ac:dyDescent="0.25"/>
  <cols>
    <col min="1" max="3" width="9.140625" style="46"/>
    <col min="4" max="4" width="11.140625" style="46" customWidth="1"/>
  </cols>
  <sheetData>
    <row r="1" spans="1:4" x14ac:dyDescent="0.25">
      <c r="A1" s="52" t="s">
        <v>106</v>
      </c>
    </row>
    <row r="3" spans="1:4" ht="51" customHeight="1" x14ac:dyDescent="0.25">
      <c r="A3" s="39" t="s">
        <v>73</v>
      </c>
      <c r="B3" s="40" t="s">
        <v>74</v>
      </c>
      <c r="C3" s="41" t="s">
        <v>75</v>
      </c>
      <c r="D3" s="41" t="s">
        <v>76</v>
      </c>
    </row>
    <row r="4" spans="1:4" ht="12.75" customHeight="1" x14ac:dyDescent="0.25">
      <c r="A4" s="42">
        <v>1980</v>
      </c>
      <c r="B4" s="43">
        <v>22</v>
      </c>
      <c r="C4" s="44">
        <v>22.58</v>
      </c>
      <c r="D4" s="45">
        <v>18.399999999999999</v>
      </c>
    </row>
    <row r="5" spans="1:4" ht="12.75" customHeight="1" x14ac:dyDescent="0.25">
      <c r="A5" s="42">
        <v>1981</v>
      </c>
      <c r="B5" s="43">
        <v>22.3</v>
      </c>
      <c r="C5" s="44">
        <v>22.83</v>
      </c>
      <c r="D5" s="43">
        <v>18.899999999999999</v>
      </c>
    </row>
    <row r="6" spans="1:4" ht="12.75" customHeight="1" x14ac:dyDescent="0.25">
      <c r="A6" s="42">
        <v>1982</v>
      </c>
      <c r="B6" s="43">
        <v>22.5</v>
      </c>
      <c r="C6" s="44">
        <v>22.99</v>
      </c>
      <c r="D6" s="43">
        <v>19.399999999999999</v>
      </c>
    </row>
    <row r="7" spans="1:4" ht="12.75" customHeight="1" x14ac:dyDescent="0.25">
      <c r="A7" s="42">
        <v>1983</v>
      </c>
      <c r="B7" s="43">
        <v>22.8</v>
      </c>
      <c r="C7" s="44">
        <v>23.2</v>
      </c>
      <c r="D7" s="43">
        <v>20.3</v>
      </c>
    </row>
    <row r="8" spans="1:4" ht="12.75" customHeight="1" x14ac:dyDescent="0.25">
      <c r="A8" s="42">
        <v>1984</v>
      </c>
      <c r="B8" s="43">
        <v>23</v>
      </c>
      <c r="C8" s="44">
        <v>23.43</v>
      </c>
      <c r="D8" s="43">
        <v>21</v>
      </c>
    </row>
    <row r="9" spans="1:4" ht="12.75" customHeight="1" x14ac:dyDescent="0.25">
      <c r="A9" s="42">
        <v>1985</v>
      </c>
      <c r="B9" s="43">
        <v>23.3</v>
      </c>
      <c r="C9" s="44">
        <v>23.61</v>
      </c>
      <c r="D9" s="45">
        <v>22</v>
      </c>
    </row>
    <row r="10" spans="1:4" ht="12.75" customHeight="1" x14ac:dyDescent="0.25">
      <c r="A10" s="42">
        <v>1986</v>
      </c>
      <c r="B10" s="43">
        <v>23.1</v>
      </c>
      <c r="C10" s="44">
        <v>23.79</v>
      </c>
      <c r="D10" s="43">
        <v>23.4</v>
      </c>
    </row>
    <row r="11" spans="1:4" ht="12.75" customHeight="1" x14ac:dyDescent="0.25">
      <c r="A11" s="42">
        <v>1987</v>
      </c>
      <c r="B11" s="43">
        <v>23.6</v>
      </c>
      <c r="C11" s="44">
        <v>24.02</v>
      </c>
      <c r="D11" s="43">
        <v>24.5</v>
      </c>
    </row>
    <row r="12" spans="1:4" ht="12.75" customHeight="1" x14ac:dyDescent="0.25">
      <c r="A12" s="42">
        <v>1988</v>
      </c>
      <c r="B12" s="43">
        <v>23.6</v>
      </c>
      <c r="C12" s="44">
        <v>24.18</v>
      </c>
      <c r="D12" s="43">
        <v>25.7</v>
      </c>
    </row>
    <row r="13" spans="1:4" ht="12.75" customHeight="1" x14ac:dyDescent="0.25">
      <c r="A13" s="42">
        <v>1989</v>
      </c>
      <c r="B13" s="43">
        <v>23.8</v>
      </c>
      <c r="C13" s="44">
        <v>24.2</v>
      </c>
      <c r="D13" s="43">
        <v>27.1</v>
      </c>
    </row>
    <row r="14" spans="1:4" ht="12.75" customHeight="1" x14ac:dyDescent="0.25">
      <c r="A14" s="42">
        <v>1990</v>
      </c>
      <c r="B14" s="43">
        <v>23.9</v>
      </c>
      <c r="C14" s="44">
        <v>24.23</v>
      </c>
      <c r="D14" s="45">
        <v>28</v>
      </c>
    </row>
    <row r="15" spans="1:4" ht="12.75" customHeight="1" x14ac:dyDescent="0.25">
      <c r="A15" s="42">
        <v>1991</v>
      </c>
      <c r="B15" s="43">
        <v>24.1</v>
      </c>
      <c r="C15" s="44">
        <v>24.13</v>
      </c>
      <c r="D15" s="45">
        <v>29.5</v>
      </c>
    </row>
    <row r="16" spans="1:4" ht="12.75" customHeight="1" x14ac:dyDescent="0.25">
      <c r="A16" s="42">
        <v>1992</v>
      </c>
      <c r="B16" s="43">
        <v>24.4</v>
      </c>
      <c r="C16" s="44">
        <v>24.22</v>
      </c>
      <c r="D16" s="45">
        <v>30.1</v>
      </c>
    </row>
    <row r="17" spans="1:4" ht="12.75" customHeight="1" x14ac:dyDescent="0.25">
      <c r="A17" s="42">
        <v>1993</v>
      </c>
      <c r="B17" s="43">
        <v>24.5</v>
      </c>
      <c r="C17" s="44">
        <v>24.21</v>
      </c>
      <c r="D17" s="45">
        <v>31</v>
      </c>
    </row>
    <row r="18" spans="1:4" ht="12.75" customHeight="1" x14ac:dyDescent="0.25">
      <c r="A18" s="42">
        <v>1994</v>
      </c>
      <c r="B18" s="43">
        <v>24.5</v>
      </c>
      <c r="C18" s="44">
        <v>24.22</v>
      </c>
      <c r="D18" s="45">
        <v>32.6</v>
      </c>
    </row>
    <row r="19" spans="1:4" ht="12.75" customHeight="1" x14ac:dyDescent="0.25">
      <c r="A19" s="42">
        <v>1995</v>
      </c>
      <c r="B19" s="43">
        <v>24.5</v>
      </c>
      <c r="C19" s="44">
        <v>24.35</v>
      </c>
      <c r="D19" s="45">
        <v>32.200000000000003</v>
      </c>
    </row>
    <row r="20" spans="1:4" ht="12.75" customHeight="1" x14ac:dyDescent="0.25">
      <c r="A20" s="42">
        <v>1996</v>
      </c>
      <c r="B20" s="43">
        <v>24.8</v>
      </c>
      <c r="C20" s="44">
        <v>24.49</v>
      </c>
      <c r="D20" s="45">
        <v>32.4</v>
      </c>
    </row>
    <row r="21" spans="1:4" ht="12.75" customHeight="1" x14ac:dyDescent="0.25">
      <c r="A21" s="42">
        <v>1997</v>
      </c>
      <c r="B21" s="43">
        <v>25</v>
      </c>
      <c r="C21" s="44">
        <v>24.57</v>
      </c>
      <c r="D21" s="45">
        <v>32.4</v>
      </c>
    </row>
    <row r="22" spans="1:4" ht="12.75" customHeight="1" x14ac:dyDescent="0.25">
      <c r="A22" s="42">
        <v>1998</v>
      </c>
      <c r="B22" s="43">
        <v>25</v>
      </c>
      <c r="C22" s="44">
        <v>24.54</v>
      </c>
      <c r="D22" s="45">
        <v>32.799999999999997</v>
      </c>
    </row>
    <row r="23" spans="1:4" ht="12.75" customHeight="1" x14ac:dyDescent="0.25">
      <c r="A23" s="42">
        <v>1999</v>
      </c>
      <c r="B23" s="43">
        <v>25.1</v>
      </c>
      <c r="C23" s="44">
        <v>24.55</v>
      </c>
      <c r="D23" s="45">
        <v>33</v>
      </c>
    </row>
    <row r="24" spans="1:4" ht="12.75" customHeight="1" x14ac:dyDescent="0.25">
      <c r="A24" s="42">
        <v>2000</v>
      </c>
      <c r="B24" s="43">
        <v>25.1</v>
      </c>
      <c r="C24" s="44">
        <v>24.61</v>
      </c>
      <c r="D24" s="45">
        <v>33.200000000000003</v>
      </c>
    </row>
    <row r="25" spans="1:4" ht="12.75" customHeight="1" x14ac:dyDescent="0.25">
      <c r="A25" s="42">
        <v>2001</v>
      </c>
      <c r="B25" s="43">
        <v>25.1</v>
      </c>
      <c r="C25" s="44">
        <v>24.64</v>
      </c>
      <c r="D25" s="45">
        <v>33.5</v>
      </c>
    </row>
    <row r="26" spans="1:4" ht="12.75" customHeight="1" x14ac:dyDescent="0.25">
      <c r="A26" s="42">
        <v>2002</v>
      </c>
      <c r="B26" s="43">
        <v>25.3</v>
      </c>
      <c r="C26" s="44">
        <v>24.76</v>
      </c>
      <c r="D26" s="45">
        <v>34</v>
      </c>
    </row>
    <row r="27" spans="1:4" ht="12.75" customHeight="1" x14ac:dyDescent="0.25">
      <c r="A27" s="42">
        <v>2003</v>
      </c>
      <c r="B27" s="43">
        <v>25.3</v>
      </c>
      <c r="C27" s="44">
        <v>24.98</v>
      </c>
      <c r="D27" s="45">
        <v>34.6</v>
      </c>
    </row>
    <row r="28" spans="1:4" ht="12.75" customHeight="1" x14ac:dyDescent="0.25">
      <c r="A28" s="42">
        <v>2004</v>
      </c>
      <c r="B28" s="43">
        <v>25.3</v>
      </c>
      <c r="C28" s="44">
        <v>24.94</v>
      </c>
      <c r="D28" s="45">
        <v>35.799999999999997</v>
      </c>
    </row>
    <row r="29" spans="1:4" ht="12.75" customHeight="1" x14ac:dyDescent="0.25">
      <c r="A29" s="42">
        <v>2005</v>
      </c>
      <c r="B29" s="43">
        <v>25.3</v>
      </c>
      <c r="C29" s="44">
        <v>24.86</v>
      </c>
      <c r="D29" s="45">
        <v>36.9</v>
      </c>
    </row>
    <row r="30" spans="1:4" ht="12.75" customHeight="1" x14ac:dyDescent="0.25">
      <c r="A30" s="42">
        <v>2006</v>
      </c>
      <c r="B30" s="43">
        <v>25.5</v>
      </c>
      <c r="C30" s="44">
        <v>24.73</v>
      </c>
      <c r="D30" s="45">
        <v>38.5</v>
      </c>
    </row>
    <row r="31" spans="1:4" ht="12.75" customHeight="1" x14ac:dyDescent="0.25">
      <c r="A31" s="42">
        <v>2007</v>
      </c>
      <c r="B31" s="43">
        <v>25.6</v>
      </c>
      <c r="C31" s="44">
        <v>24.74</v>
      </c>
      <c r="D31" s="45">
        <v>39.700000000000003</v>
      </c>
    </row>
    <row r="32" spans="1:4" ht="12.75" customHeight="1" x14ac:dyDescent="0.25">
      <c r="A32" s="42">
        <v>2008</v>
      </c>
      <c r="B32" s="43">
        <v>25.9</v>
      </c>
      <c r="C32" s="44">
        <v>24.83</v>
      </c>
      <c r="D32" s="45">
        <v>40.6</v>
      </c>
    </row>
    <row r="33" spans="1:4" ht="12.75" customHeight="1" x14ac:dyDescent="0.25">
      <c r="A33" s="42">
        <v>2009</v>
      </c>
      <c r="B33" s="43">
        <v>25.9</v>
      </c>
      <c r="C33" s="44">
        <v>25.01</v>
      </c>
      <c r="D33" s="45">
        <v>41</v>
      </c>
    </row>
    <row r="34" spans="1:4" ht="12.75" customHeight="1" x14ac:dyDescent="0.25">
      <c r="A34" s="42">
        <v>2010</v>
      </c>
      <c r="B34" s="43">
        <v>26.1</v>
      </c>
      <c r="D34" s="43">
        <v>40.799999999999997</v>
      </c>
    </row>
    <row r="35" spans="1:4" ht="12.75" customHeight="1" x14ac:dyDescent="0.25">
      <c r="A35" s="42">
        <v>2011</v>
      </c>
      <c r="B35" s="43">
        <v>26.5</v>
      </c>
    </row>
  </sheetData>
  <hyperlinks>
    <hyperlink ref="A1" r:id="rId1"/>
  </hyperlinks>
  <pageMargins left="0.7" right="0.7" top="0.75" bottom="0.75" header="0.3" footer="0.3"/>
  <pageSetup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39" sqref="O39"/>
    </sheetView>
  </sheetViews>
  <sheetFormatPr defaultRowHeight="12" x14ac:dyDescent="0.15"/>
  <cols>
    <col min="1" max="16384" width="9.140625" style="51"/>
  </cols>
  <sheetData>
    <row r="1" spans="1:1" x14ac:dyDescent="0.15">
      <c r="A1" s="50" t="s">
        <v>93</v>
      </c>
    </row>
    <row r="2" spans="1:1" x14ac:dyDescent="0.15">
      <c r="A2" s="50" t="s">
        <v>94</v>
      </c>
    </row>
  </sheetData>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J5" sqref="J5"/>
    </sheetView>
  </sheetViews>
  <sheetFormatPr defaultRowHeight="15" x14ac:dyDescent="0.25"/>
  <sheetData>
    <row r="1" spans="1:10" x14ac:dyDescent="0.25">
      <c r="A1" s="52" t="s">
        <v>107</v>
      </c>
    </row>
    <row r="3" spans="1:10" x14ac:dyDescent="0.25">
      <c r="B3" s="23" t="s">
        <v>77</v>
      </c>
      <c r="C3" s="23" t="s">
        <v>78</v>
      </c>
      <c r="D3" t="s">
        <v>79</v>
      </c>
      <c r="E3" t="s">
        <v>6</v>
      </c>
    </row>
    <row r="4" spans="1:10" ht="30" x14ac:dyDescent="0.25">
      <c r="A4">
        <v>1970</v>
      </c>
      <c r="B4" s="23">
        <v>8</v>
      </c>
      <c r="C4" s="23">
        <v>2.9</v>
      </c>
      <c r="D4">
        <v>24.9</v>
      </c>
      <c r="E4">
        <v>64.2</v>
      </c>
      <c r="J4" s="31" t="s">
        <v>80</v>
      </c>
    </row>
    <row r="5" spans="1:10" x14ac:dyDescent="0.25">
      <c r="A5">
        <v>1980</v>
      </c>
      <c r="B5" s="23">
        <v>7.4</v>
      </c>
      <c r="C5" s="23">
        <v>5.8</v>
      </c>
      <c r="D5">
        <v>25.9</v>
      </c>
      <c r="E5">
        <v>61</v>
      </c>
    </row>
    <row r="6" spans="1:10" x14ac:dyDescent="0.25">
      <c r="A6">
        <v>1990</v>
      </c>
      <c r="B6" s="23">
        <v>7.2</v>
      </c>
      <c r="C6" s="23">
        <v>7.9</v>
      </c>
      <c r="D6">
        <v>26.2</v>
      </c>
      <c r="E6">
        <v>58.7</v>
      </c>
    </row>
    <row r="7" spans="1:10" x14ac:dyDescent="0.25">
      <c r="A7">
        <v>2000</v>
      </c>
      <c r="B7" s="23">
        <v>6.4</v>
      </c>
      <c r="C7" s="23">
        <v>9.3000000000000007</v>
      </c>
      <c r="D7">
        <v>28.1</v>
      </c>
      <c r="E7">
        <v>56.2</v>
      </c>
    </row>
    <row r="8" spans="1:10" x14ac:dyDescent="0.25">
      <c r="A8">
        <v>2008</v>
      </c>
      <c r="B8" s="23">
        <v>6</v>
      </c>
      <c r="C8" s="23">
        <v>9.8000000000000007</v>
      </c>
      <c r="D8">
        <v>30</v>
      </c>
      <c r="E8">
        <v>54.1</v>
      </c>
    </row>
    <row r="9" spans="1:10" x14ac:dyDescent="0.25">
      <c r="A9">
        <v>2012</v>
      </c>
      <c r="B9">
        <v>5.9</v>
      </c>
      <c r="C9">
        <v>13.4</v>
      </c>
      <c r="D9">
        <v>32.700000000000003</v>
      </c>
      <c r="E9">
        <v>48</v>
      </c>
    </row>
  </sheetData>
  <hyperlinks>
    <hyperlink ref="A1"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H31" sqref="H31"/>
    </sheetView>
  </sheetViews>
  <sheetFormatPr defaultRowHeight="15" x14ac:dyDescent="0.25"/>
  <cols>
    <col min="1" max="1" width="14.85546875" customWidth="1"/>
    <col min="2" max="3" width="10.28515625" bestFit="1" customWidth="1"/>
    <col min="4" max="4" width="11.140625" bestFit="1" customWidth="1"/>
    <col min="9" max="9" width="10.42578125" bestFit="1" customWidth="1"/>
  </cols>
  <sheetData>
    <row r="1" spans="1:4" x14ac:dyDescent="0.25">
      <c r="A1" s="52" t="s">
        <v>96</v>
      </c>
    </row>
    <row r="3" spans="1:4" x14ac:dyDescent="0.25">
      <c r="A3" t="s">
        <v>8</v>
      </c>
      <c r="B3" s="11">
        <v>0.18079999999999999</v>
      </c>
      <c r="C3" t="s">
        <v>6</v>
      </c>
      <c r="D3">
        <v>0.56999999999999995</v>
      </c>
    </row>
    <row r="4" spans="1:4" x14ac:dyDescent="0.25">
      <c r="A4" t="s">
        <v>9</v>
      </c>
      <c r="B4" s="11">
        <v>0.25069999999999998</v>
      </c>
      <c r="C4" t="s">
        <v>7</v>
      </c>
      <c r="D4">
        <v>0.43</v>
      </c>
    </row>
    <row r="5" spans="1:4" x14ac:dyDescent="0.25">
      <c r="A5" t="s">
        <v>6</v>
      </c>
      <c r="B5" s="11">
        <v>0.56850000000000001</v>
      </c>
    </row>
  </sheetData>
  <hyperlinks>
    <hyperlink ref="A1"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K33" sqref="K33"/>
    </sheetView>
  </sheetViews>
  <sheetFormatPr defaultRowHeight="15" x14ac:dyDescent="0.25"/>
  <cols>
    <col min="1" max="1" width="19.28515625" customWidth="1"/>
    <col min="2" max="2" width="11.140625" bestFit="1" customWidth="1"/>
    <col min="3" max="3" width="11" bestFit="1" customWidth="1"/>
    <col min="4" max="4" width="11" style="12" bestFit="1" customWidth="1"/>
    <col min="5" max="5" width="2.28515625" customWidth="1"/>
    <col min="6" max="6" width="25.42578125" customWidth="1"/>
  </cols>
  <sheetData>
    <row r="1" spans="1:4" x14ac:dyDescent="0.25">
      <c r="A1" s="52" t="s">
        <v>97</v>
      </c>
    </row>
    <row r="3" spans="1:4" x14ac:dyDescent="0.25">
      <c r="A3" s="25"/>
      <c r="B3" s="3"/>
      <c r="C3" s="3"/>
      <c r="D3" s="3"/>
    </row>
    <row r="4" spans="1:4" x14ac:dyDescent="0.25">
      <c r="A4" s="13"/>
      <c r="B4" s="13"/>
      <c r="C4" s="13"/>
      <c r="D4" s="13"/>
    </row>
    <row r="5" spans="1:4" x14ac:dyDescent="0.25">
      <c r="A5" t="s">
        <v>12</v>
      </c>
      <c r="B5" s="6">
        <v>0.3971877622263284</v>
      </c>
      <c r="C5" s="3"/>
      <c r="D5" s="3"/>
    </row>
    <row r="6" spans="1:4" x14ac:dyDescent="0.25">
      <c r="A6" t="s">
        <v>13</v>
      </c>
      <c r="B6" s="6">
        <v>0.32946987842580211</v>
      </c>
      <c r="C6" s="3"/>
      <c r="D6" s="3"/>
    </row>
    <row r="7" spans="1:4" x14ac:dyDescent="0.25">
      <c r="A7" t="s">
        <v>14</v>
      </c>
      <c r="B7" s="6">
        <v>5.7911012306045687E-2</v>
      </c>
      <c r="C7" s="3"/>
      <c r="D7" s="3"/>
    </row>
    <row r="8" spans="1:4" x14ac:dyDescent="0.25">
      <c r="A8" s="15" t="s">
        <v>15</v>
      </c>
      <c r="B8" s="16">
        <v>0.2146837342229416</v>
      </c>
      <c r="C8" s="3"/>
      <c r="D8" s="24"/>
    </row>
    <row r="9" spans="1:4" x14ac:dyDescent="0.25">
      <c r="B9" s="6">
        <v>0.99925238718111786</v>
      </c>
      <c r="C9" s="3"/>
      <c r="D9" s="24"/>
    </row>
    <row r="10" spans="1:4" x14ac:dyDescent="0.25">
      <c r="A10" s="3"/>
      <c r="B10" s="26"/>
      <c r="C10" s="3"/>
      <c r="D10" s="24"/>
    </row>
    <row r="11" spans="1:4" x14ac:dyDescent="0.25">
      <c r="A11" s="3"/>
      <c r="B11" s="26"/>
      <c r="C11" s="3"/>
      <c r="D11" s="3"/>
    </row>
    <row r="12" spans="1:4" x14ac:dyDescent="0.25">
      <c r="A12" s="3"/>
      <c r="B12" s="26"/>
      <c r="C12" s="3"/>
      <c r="D12" s="3"/>
    </row>
    <row r="13" spans="1:4" x14ac:dyDescent="0.25">
      <c r="A13" s="3"/>
      <c r="B13" s="26"/>
      <c r="C13" s="3"/>
      <c r="D13" s="3"/>
    </row>
    <row r="14" spans="1:4" x14ac:dyDescent="0.25">
      <c r="A14" s="3"/>
      <c r="B14" s="26"/>
      <c r="C14" s="3"/>
      <c r="D14" s="3"/>
    </row>
    <row r="15" spans="1:4" x14ac:dyDescent="0.25">
      <c r="A15" s="3"/>
      <c r="B15" s="26"/>
      <c r="C15" s="3"/>
      <c r="D15" s="3"/>
    </row>
    <row r="16" spans="1:4" x14ac:dyDescent="0.25">
      <c r="A16" s="3"/>
      <c r="B16" s="26"/>
      <c r="C16" s="3"/>
      <c r="D16" s="3"/>
    </row>
    <row r="17" spans="1:7" x14ac:dyDescent="0.25">
      <c r="A17" s="3"/>
      <c r="B17" s="26"/>
      <c r="C17" s="3"/>
      <c r="D17" s="3"/>
    </row>
    <row r="18" spans="1:7" x14ac:dyDescent="0.25">
      <c r="A18" s="3"/>
      <c r="B18" s="26"/>
      <c r="C18" s="3"/>
      <c r="D18" s="3"/>
    </row>
    <row r="19" spans="1:7" x14ac:dyDescent="0.25">
      <c r="A19" s="3"/>
      <c r="B19" s="26"/>
      <c r="C19" s="3"/>
      <c r="D19" s="3"/>
    </row>
    <row r="20" spans="1:7" x14ac:dyDescent="0.25">
      <c r="A20" s="3"/>
      <c r="B20" s="26"/>
      <c r="C20" s="3"/>
      <c r="D20" s="3"/>
    </row>
    <row r="21" spans="1:7" x14ac:dyDescent="0.25">
      <c r="A21" s="13"/>
      <c r="B21" s="3"/>
      <c r="C21" s="3"/>
      <c r="D21" s="3"/>
    </row>
    <row r="28" spans="1:7" x14ac:dyDescent="0.25">
      <c r="A28" s="2" t="s">
        <v>16</v>
      </c>
      <c r="D28"/>
    </row>
    <row r="29" spans="1:7" x14ac:dyDescent="0.25">
      <c r="A29" s="9" t="s">
        <v>17</v>
      </c>
      <c r="B29" s="17" t="s">
        <v>10</v>
      </c>
      <c r="C29" s="10" t="s">
        <v>11</v>
      </c>
      <c r="D29" s="10" t="s">
        <v>18</v>
      </c>
    </row>
    <row r="30" spans="1:7" x14ac:dyDescent="0.25">
      <c r="A30" s="7" t="s">
        <v>19</v>
      </c>
      <c r="B30" s="14">
        <v>370712942</v>
      </c>
      <c r="C30">
        <v>43.89</v>
      </c>
      <c r="D30">
        <v>43.89</v>
      </c>
      <c r="F30" s="18" t="s">
        <v>20</v>
      </c>
      <c r="G30" s="19">
        <v>43.89</v>
      </c>
    </row>
    <row r="31" spans="1:7" x14ac:dyDescent="0.25">
      <c r="A31" s="7" t="s">
        <v>21</v>
      </c>
      <c r="B31" s="14">
        <v>58985937</v>
      </c>
      <c r="C31">
        <v>6.98</v>
      </c>
      <c r="D31">
        <v>50.88</v>
      </c>
      <c r="F31" s="18" t="s">
        <v>14</v>
      </c>
      <c r="G31" s="19">
        <v>6.98</v>
      </c>
    </row>
    <row r="32" spans="1:7" x14ac:dyDescent="0.25">
      <c r="A32" s="9" t="s">
        <v>22</v>
      </c>
      <c r="B32" s="20">
        <v>414869026</v>
      </c>
      <c r="C32" s="15">
        <v>49.12</v>
      </c>
      <c r="D32" s="15">
        <v>100</v>
      </c>
      <c r="F32" s="21" t="s">
        <v>15</v>
      </c>
      <c r="G32" s="22">
        <v>49.12</v>
      </c>
    </row>
    <row r="33" spans="1:4" x14ac:dyDescent="0.25">
      <c r="A33" s="7" t="s">
        <v>5</v>
      </c>
      <c r="B33" s="14">
        <v>844567905</v>
      </c>
      <c r="C33" s="3">
        <v>100</v>
      </c>
      <c r="D33"/>
    </row>
    <row r="34" spans="1:4" x14ac:dyDescent="0.25">
      <c r="D34"/>
    </row>
    <row r="35" spans="1:4" x14ac:dyDescent="0.25">
      <c r="B35">
        <f>B33/1933620189</f>
        <v>0.43678066137527283</v>
      </c>
      <c r="D35"/>
    </row>
  </sheetData>
  <hyperlinks>
    <hyperlink ref="A1"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2" sqref="A2"/>
    </sheetView>
  </sheetViews>
  <sheetFormatPr defaultRowHeight="15" x14ac:dyDescent="0.25"/>
  <cols>
    <col min="1" max="1" width="22.28515625" style="1" bestFit="1" customWidth="1"/>
    <col min="2" max="2" width="9.140625" style="1"/>
  </cols>
  <sheetData>
    <row r="1" spans="1:2" x14ac:dyDescent="0.25">
      <c r="A1" s="53" t="s">
        <v>98</v>
      </c>
    </row>
    <row r="3" spans="1:2" x14ac:dyDescent="0.25">
      <c r="A3" s="1" t="s">
        <v>23</v>
      </c>
    </row>
    <row r="5" spans="1:2" x14ac:dyDescent="0.25">
      <c r="A5" s="1" t="s">
        <v>24</v>
      </c>
      <c r="B5" s="27">
        <v>0.73499999999999999</v>
      </c>
    </row>
    <row r="6" spans="1:2" x14ac:dyDescent="0.25">
      <c r="A6" s="28" t="s">
        <v>25</v>
      </c>
      <c r="B6" s="27">
        <v>0.80200000000000005</v>
      </c>
    </row>
    <row r="7" spans="1:2" x14ac:dyDescent="0.25">
      <c r="A7" s="28" t="s">
        <v>26</v>
      </c>
      <c r="B7" s="29">
        <v>0.49199999999999999</v>
      </c>
    </row>
    <row r="8" spans="1:2" x14ac:dyDescent="0.25">
      <c r="A8" s="28" t="s">
        <v>27</v>
      </c>
      <c r="B8" s="29">
        <v>0.623</v>
      </c>
    </row>
    <row r="9" spans="1:2" x14ac:dyDescent="0.25">
      <c r="A9" s="28" t="s">
        <v>28</v>
      </c>
      <c r="B9" s="29">
        <v>0.70399999999999996</v>
      </c>
    </row>
  </sheetData>
  <hyperlinks>
    <hyperlink ref="A1" r:id="rId1"/>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J23" sqref="J23"/>
    </sheetView>
  </sheetViews>
  <sheetFormatPr defaultRowHeight="15" x14ac:dyDescent="0.25"/>
  <cols>
    <col min="1" max="1" width="14.85546875" customWidth="1"/>
  </cols>
  <sheetData>
    <row r="1" spans="1:5" x14ac:dyDescent="0.25">
      <c r="A1" s="52" t="s">
        <v>99</v>
      </c>
    </row>
    <row r="3" spans="1:5" x14ac:dyDescent="0.25">
      <c r="B3" t="s">
        <v>25</v>
      </c>
      <c r="C3" t="s">
        <v>26</v>
      </c>
      <c r="D3" t="s">
        <v>29</v>
      </c>
      <c r="E3" t="s">
        <v>30</v>
      </c>
    </row>
    <row r="4" spans="1:5" x14ac:dyDescent="0.25">
      <c r="A4" s="8" t="s">
        <v>31</v>
      </c>
      <c r="B4" s="6">
        <v>0.11</v>
      </c>
      <c r="C4" s="6">
        <v>0.25</v>
      </c>
      <c r="D4" s="6">
        <v>0.2</v>
      </c>
      <c r="E4" s="6">
        <v>0.22</v>
      </c>
    </row>
    <row r="5" spans="1:5" x14ac:dyDescent="0.25">
      <c r="A5" s="8" t="s">
        <v>32</v>
      </c>
      <c r="B5" s="6">
        <v>0.25</v>
      </c>
      <c r="C5" s="6">
        <v>0.44</v>
      </c>
      <c r="D5" s="6">
        <v>0.38</v>
      </c>
      <c r="E5" s="6">
        <v>0.37</v>
      </c>
    </row>
  </sheetData>
  <hyperlinks>
    <hyperlink ref="A1" r:id="rId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A2" sqref="A2"/>
    </sheetView>
  </sheetViews>
  <sheetFormatPr defaultRowHeight="15" x14ac:dyDescent="0.25"/>
  <cols>
    <col min="1" max="1" width="24" bestFit="1" customWidth="1"/>
    <col min="2" max="2" width="26.140625" bestFit="1" customWidth="1"/>
  </cols>
  <sheetData>
    <row r="1" spans="1:4" x14ac:dyDescent="0.25">
      <c r="A1" s="52" t="s">
        <v>100</v>
      </c>
    </row>
    <row r="3" spans="1:4" x14ac:dyDescent="0.25">
      <c r="C3" t="s">
        <v>33</v>
      </c>
      <c r="D3" t="s">
        <v>34</v>
      </c>
    </row>
    <row r="4" spans="1:4" x14ac:dyDescent="0.25">
      <c r="B4" s="30" t="s">
        <v>35</v>
      </c>
      <c r="C4" s="6">
        <v>0.55000000000000004</v>
      </c>
      <c r="D4" s="6">
        <v>0.06</v>
      </c>
    </row>
    <row r="5" spans="1:4" x14ac:dyDescent="0.25">
      <c r="A5" s="56" t="s">
        <v>36</v>
      </c>
      <c r="B5" t="s">
        <v>37</v>
      </c>
      <c r="C5" s="6">
        <v>0.65</v>
      </c>
      <c r="D5" s="6">
        <v>0.11</v>
      </c>
    </row>
    <row r="6" spans="1:4" ht="45" x14ac:dyDescent="0.25">
      <c r="A6" s="56"/>
      <c r="B6" s="31" t="s">
        <v>38</v>
      </c>
      <c r="C6" s="6">
        <v>0.31</v>
      </c>
      <c r="D6" s="6">
        <v>0.01</v>
      </c>
    </row>
    <row r="7" spans="1:4" ht="45" x14ac:dyDescent="0.25">
      <c r="A7" s="56"/>
      <c r="B7" s="31" t="s">
        <v>39</v>
      </c>
      <c r="C7" s="6">
        <v>0.52</v>
      </c>
      <c r="D7" s="6">
        <v>0.06</v>
      </c>
    </row>
    <row r="8" spans="1:4" ht="30" x14ac:dyDescent="0.25">
      <c r="A8" s="57" t="s">
        <v>40</v>
      </c>
      <c r="B8" s="31" t="s">
        <v>41</v>
      </c>
      <c r="C8" s="6">
        <v>0.53</v>
      </c>
      <c r="D8" s="6">
        <v>0.11</v>
      </c>
    </row>
    <row r="9" spans="1:4" ht="30" x14ac:dyDescent="0.25">
      <c r="A9" s="57"/>
      <c r="B9" s="31" t="s">
        <v>42</v>
      </c>
      <c r="C9" s="6">
        <v>0.76</v>
      </c>
      <c r="D9" s="6">
        <v>0.19</v>
      </c>
    </row>
  </sheetData>
  <mergeCells count="2">
    <mergeCell ref="A5:A7"/>
    <mergeCell ref="A8:A9"/>
  </mergeCells>
  <hyperlinks>
    <hyperlink ref="A1"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A2" sqref="A2"/>
    </sheetView>
  </sheetViews>
  <sheetFormatPr defaultRowHeight="15" x14ac:dyDescent="0.25"/>
  <sheetData>
    <row r="1" spans="1:4" x14ac:dyDescent="0.25">
      <c r="A1" s="52" t="s">
        <v>101</v>
      </c>
    </row>
    <row r="3" spans="1:4" x14ac:dyDescent="0.25">
      <c r="A3" t="s">
        <v>43</v>
      </c>
    </row>
    <row r="4" spans="1:4" x14ac:dyDescent="0.25">
      <c r="B4" t="s">
        <v>8</v>
      </c>
      <c r="C4" t="s">
        <v>9</v>
      </c>
      <c r="D4" t="s">
        <v>44</v>
      </c>
    </row>
    <row r="5" spans="1:4" x14ac:dyDescent="0.25">
      <c r="A5" t="s">
        <v>45</v>
      </c>
      <c r="B5" s="6">
        <v>0.15</v>
      </c>
      <c r="C5" s="6">
        <v>0.06</v>
      </c>
      <c r="D5" s="6">
        <f>B5+C5</f>
        <v>0.21</v>
      </c>
    </row>
    <row r="6" spans="1:4" x14ac:dyDescent="0.25">
      <c r="A6" t="s">
        <v>46</v>
      </c>
      <c r="B6" s="6">
        <v>0.16</v>
      </c>
      <c r="C6" s="6">
        <v>0.11</v>
      </c>
      <c r="D6" s="6">
        <f>B6+C6</f>
        <v>0.27</v>
      </c>
    </row>
    <row r="7" spans="1:4" x14ac:dyDescent="0.25">
      <c r="A7" t="s">
        <v>47</v>
      </c>
      <c r="B7" s="6">
        <v>0.17</v>
      </c>
      <c r="C7" s="6">
        <v>0.18</v>
      </c>
      <c r="D7" s="6">
        <f>B7+C7</f>
        <v>0.35</v>
      </c>
    </row>
    <row r="8" spans="1:4" x14ac:dyDescent="0.25">
      <c r="A8" t="s">
        <v>48</v>
      </c>
      <c r="B8" s="6">
        <v>0.17499999999999999</v>
      </c>
      <c r="C8" s="6">
        <v>0.23799999999999999</v>
      </c>
      <c r="D8" s="6">
        <v>0.42</v>
      </c>
    </row>
    <row r="12" spans="1:4" x14ac:dyDescent="0.25">
      <c r="B12" s="6"/>
      <c r="D12" s="32"/>
    </row>
    <row r="13" spans="1:4" x14ac:dyDescent="0.25">
      <c r="B13" s="6"/>
      <c r="D13" s="32"/>
    </row>
    <row r="14" spans="1:4" x14ac:dyDescent="0.25">
      <c r="B14" s="6"/>
      <c r="D14" s="32"/>
    </row>
    <row r="15" spans="1:4" x14ac:dyDescent="0.25">
      <c r="B15" s="33"/>
      <c r="D15" s="33"/>
    </row>
    <row r="17" spans="2:13" x14ac:dyDescent="0.25">
      <c r="B17" s="6"/>
      <c r="D17" s="32"/>
    </row>
    <row r="18" spans="2:13" x14ac:dyDescent="0.25">
      <c r="B18" s="6"/>
      <c r="D18" s="32"/>
    </row>
    <row r="19" spans="2:13" x14ac:dyDescent="0.25">
      <c r="B19" s="6"/>
      <c r="D19" s="32"/>
    </row>
    <row r="20" spans="2:13" x14ac:dyDescent="0.25">
      <c r="B20" s="33"/>
      <c r="D20" s="33"/>
    </row>
    <row r="21" spans="2:13" x14ac:dyDescent="0.25">
      <c r="L21" s="6"/>
      <c r="M21" s="32"/>
    </row>
    <row r="22" spans="2:13" x14ac:dyDescent="0.25">
      <c r="B22" s="6"/>
      <c r="D22" s="32"/>
      <c r="L22" s="6"/>
      <c r="M22" s="32"/>
    </row>
    <row r="23" spans="2:13" x14ac:dyDescent="0.25">
      <c r="B23" s="6"/>
      <c r="D23" s="32"/>
      <c r="L23" s="6"/>
      <c r="M23" s="32"/>
    </row>
    <row r="24" spans="2:13" x14ac:dyDescent="0.25">
      <c r="B24" s="6"/>
      <c r="D24" s="32"/>
      <c r="L24" s="6"/>
      <c r="M24" s="6"/>
    </row>
    <row r="25" spans="2:13" x14ac:dyDescent="0.25">
      <c r="B25" s="33"/>
      <c r="D25" s="33"/>
    </row>
    <row r="27" spans="2:13" x14ac:dyDescent="0.25">
      <c r="B27" s="6"/>
      <c r="D27" s="32"/>
    </row>
    <row r="28" spans="2:13" x14ac:dyDescent="0.25">
      <c r="B28" s="6"/>
      <c r="D28" s="32"/>
    </row>
    <row r="29" spans="2:13" x14ac:dyDescent="0.25">
      <c r="B29" s="6"/>
      <c r="D29" s="32"/>
    </row>
  </sheetData>
  <hyperlinks>
    <hyperlink ref="A1"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election activeCell="A2" sqref="A2"/>
    </sheetView>
  </sheetViews>
  <sheetFormatPr defaultRowHeight="15" x14ac:dyDescent="0.25"/>
  <cols>
    <col min="1" max="1" width="9.140625" style="48"/>
    <col min="2" max="2" width="11" style="49" bestFit="1" customWidth="1"/>
    <col min="3" max="3" width="4.5703125" style="49" bestFit="1" customWidth="1"/>
    <col min="4" max="16384" width="9.140625" style="49"/>
  </cols>
  <sheetData>
    <row r="1" spans="1:3" x14ac:dyDescent="0.25">
      <c r="A1" s="54" t="s">
        <v>102</v>
      </c>
    </row>
    <row r="3" spans="1:3" s="48" customFormat="1" ht="15" customHeight="1" x14ac:dyDescent="0.25">
      <c r="A3" s="58" t="s">
        <v>81</v>
      </c>
      <c r="B3" s="4" t="s">
        <v>82</v>
      </c>
      <c r="C3" s="47">
        <v>0.19</v>
      </c>
    </row>
    <row r="4" spans="1:3" s="48" customFormat="1" x14ac:dyDescent="0.25">
      <c r="A4" s="58"/>
      <c r="B4" s="4" t="s">
        <v>83</v>
      </c>
      <c r="C4" s="47">
        <v>0.2</v>
      </c>
    </row>
    <row r="5" spans="1:3" s="48" customFormat="1" x14ac:dyDescent="0.25">
      <c r="A5" s="58"/>
      <c r="B5" s="4" t="s">
        <v>84</v>
      </c>
      <c r="C5" s="47">
        <v>0.12</v>
      </c>
    </row>
    <row r="6" spans="1:3" s="48" customFormat="1" x14ac:dyDescent="0.25">
      <c r="A6" s="58"/>
      <c r="B6" s="4" t="s">
        <v>85</v>
      </c>
      <c r="C6" s="47">
        <v>0.08</v>
      </c>
    </row>
    <row r="7" spans="1:3" s="48" customFormat="1" x14ac:dyDescent="0.25">
      <c r="A7" s="58"/>
      <c r="B7" s="4" t="s">
        <v>86</v>
      </c>
      <c r="C7" s="47">
        <v>0.02</v>
      </c>
    </row>
    <row r="8" spans="1:3" s="48" customFormat="1" x14ac:dyDescent="0.25">
      <c r="A8" s="58"/>
      <c r="C8" s="47"/>
    </row>
    <row r="9" spans="1:3" s="48" customFormat="1" x14ac:dyDescent="0.25">
      <c r="A9" s="58"/>
      <c r="B9" s="4" t="s">
        <v>87</v>
      </c>
      <c r="C9" s="47">
        <v>0.33</v>
      </c>
    </row>
    <row r="10" spans="1:3" s="48" customFormat="1" x14ac:dyDescent="0.25">
      <c r="A10" s="58"/>
      <c r="B10" s="4" t="s">
        <v>88</v>
      </c>
      <c r="C10" s="47">
        <v>0.13</v>
      </c>
    </row>
    <row r="11" spans="1:3" s="48" customFormat="1" x14ac:dyDescent="0.25">
      <c r="A11" s="58"/>
      <c r="B11" s="4" t="s">
        <v>89</v>
      </c>
      <c r="C11" s="47">
        <v>7.0000000000000007E-2</v>
      </c>
    </row>
    <row r="12" spans="1:3" s="48" customFormat="1" x14ac:dyDescent="0.25">
      <c r="A12" s="58"/>
      <c r="C12" s="47"/>
    </row>
    <row r="13" spans="1:3" s="48" customFormat="1" x14ac:dyDescent="0.25">
      <c r="A13" s="58"/>
      <c r="B13" s="4" t="s">
        <v>64</v>
      </c>
      <c r="C13" s="47">
        <v>0.09</v>
      </c>
    </row>
    <row r="14" spans="1:3" s="48" customFormat="1" x14ac:dyDescent="0.25">
      <c r="A14" s="58"/>
      <c r="B14" s="4" t="s">
        <v>90</v>
      </c>
      <c r="C14" s="47">
        <v>0.11</v>
      </c>
    </row>
    <row r="15" spans="1:3" s="48" customFormat="1" x14ac:dyDescent="0.25"/>
    <row r="16" spans="1:3" s="48" customFormat="1" x14ac:dyDescent="0.25"/>
    <row r="17" spans="2:12" s="48" customFormat="1" x14ac:dyDescent="0.25"/>
    <row r="18" spans="2:12" s="48" customFormat="1" x14ac:dyDescent="0.25"/>
    <row r="19" spans="2:12" s="48" customFormat="1" x14ac:dyDescent="0.25"/>
    <row r="20" spans="2:12" s="48" customFormat="1" x14ac:dyDescent="0.25"/>
    <row r="21" spans="2:12" s="48" customFormat="1" x14ac:dyDescent="0.25"/>
    <row r="22" spans="2:12" s="48" customFormat="1" x14ac:dyDescent="0.25"/>
    <row r="23" spans="2:12" s="48" customFormat="1" x14ac:dyDescent="0.25"/>
    <row r="24" spans="2:12" s="48" customFormat="1" x14ac:dyDescent="0.25"/>
    <row r="26" spans="2:12" x14ac:dyDescent="0.25">
      <c r="B26" s="48" t="s">
        <v>81</v>
      </c>
      <c r="C26" s="48"/>
      <c r="D26" s="48"/>
    </row>
    <row r="27" spans="2:12" s="48" customFormat="1" ht="15" customHeight="1" x14ac:dyDescent="0.25">
      <c r="C27" s="48" t="s">
        <v>91</v>
      </c>
      <c r="D27" s="48" t="s">
        <v>92</v>
      </c>
      <c r="E27" s="49"/>
      <c r="F27" s="49"/>
      <c r="G27" s="49"/>
      <c r="H27" s="49"/>
      <c r="I27" s="49"/>
      <c r="J27" s="49"/>
      <c r="K27" s="49"/>
      <c r="L27" s="49"/>
    </row>
    <row r="28" spans="2:12" s="48" customFormat="1" x14ac:dyDescent="0.25">
      <c r="B28" s="4" t="s">
        <v>87</v>
      </c>
      <c r="C28" s="47">
        <v>0.33</v>
      </c>
      <c r="D28" s="47">
        <f>1-C28</f>
        <v>0.66999999999999993</v>
      </c>
      <c r="E28" s="49"/>
      <c r="F28" s="49"/>
      <c r="G28" s="49"/>
      <c r="H28" s="49"/>
      <c r="I28" s="49"/>
      <c r="J28" s="49"/>
      <c r="K28" s="49"/>
      <c r="L28" s="49"/>
    </row>
    <row r="29" spans="2:12" s="48" customFormat="1" x14ac:dyDescent="0.25">
      <c r="B29" s="4" t="s">
        <v>88</v>
      </c>
      <c r="C29" s="47">
        <v>0.13</v>
      </c>
      <c r="D29" s="47">
        <f t="shared" ref="D29:D30" si="0">1-C29</f>
        <v>0.87</v>
      </c>
      <c r="E29" s="49"/>
      <c r="F29" s="49"/>
      <c r="G29" s="49"/>
      <c r="H29" s="49"/>
      <c r="I29" s="49"/>
      <c r="J29" s="49"/>
      <c r="K29" s="49"/>
      <c r="L29" s="49"/>
    </row>
    <row r="30" spans="2:12" s="48" customFormat="1" x14ac:dyDescent="0.25">
      <c r="B30" s="4" t="s">
        <v>89</v>
      </c>
      <c r="C30" s="47">
        <v>7.0000000000000007E-2</v>
      </c>
      <c r="D30" s="47">
        <f t="shared" si="0"/>
        <v>0.92999999999999994</v>
      </c>
      <c r="E30" s="49"/>
      <c r="F30" s="49"/>
      <c r="G30" s="49"/>
      <c r="H30" s="49"/>
      <c r="I30" s="49"/>
      <c r="J30" s="49"/>
      <c r="K30" s="49"/>
      <c r="L30" s="49"/>
    </row>
    <row r="31" spans="2:12" s="48" customFormat="1" x14ac:dyDescent="0.25">
      <c r="E31" s="49"/>
      <c r="F31" s="49"/>
      <c r="G31" s="49"/>
      <c r="H31" s="49"/>
      <c r="I31" s="49"/>
      <c r="J31" s="49"/>
      <c r="K31" s="49"/>
      <c r="L31" s="49"/>
    </row>
    <row r="32" spans="2:12" s="48" customFormat="1" x14ac:dyDescent="0.25">
      <c r="B32" s="49"/>
      <c r="C32" s="49"/>
      <c r="D32" s="49"/>
      <c r="E32" s="49"/>
      <c r="F32" s="49"/>
      <c r="G32" s="49"/>
      <c r="H32" s="49"/>
      <c r="I32" s="49"/>
      <c r="J32" s="49"/>
      <c r="K32" s="49"/>
      <c r="L32" s="49"/>
    </row>
    <row r="33" spans="2:12" s="48" customFormat="1" x14ac:dyDescent="0.25">
      <c r="B33" s="49"/>
      <c r="C33" s="49"/>
      <c r="D33" s="49"/>
      <c r="E33" s="49"/>
      <c r="F33" s="49"/>
      <c r="G33" s="49"/>
      <c r="H33" s="49"/>
      <c r="I33" s="49"/>
      <c r="J33" s="49"/>
      <c r="K33" s="49"/>
      <c r="L33" s="49"/>
    </row>
    <row r="34" spans="2:12" s="48" customFormat="1" x14ac:dyDescent="0.25">
      <c r="B34" s="49"/>
      <c r="C34" s="49"/>
      <c r="D34" s="49"/>
      <c r="E34" s="49"/>
      <c r="F34" s="49"/>
      <c r="G34" s="49"/>
      <c r="H34" s="49"/>
      <c r="I34" s="49"/>
      <c r="J34" s="49"/>
      <c r="K34" s="49"/>
      <c r="L34" s="49"/>
    </row>
    <row r="35" spans="2:12" s="48" customFormat="1" x14ac:dyDescent="0.25">
      <c r="B35" s="49"/>
      <c r="C35" s="49"/>
      <c r="D35" s="49"/>
      <c r="E35" s="49"/>
      <c r="F35" s="49"/>
      <c r="G35" s="49"/>
      <c r="H35" s="49"/>
      <c r="I35" s="49"/>
      <c r="J35" s="49"/>
      <c r="K35" s="49"/>
      <c r="L35" s="49"/>
    </row>
    <row r="36" spans="2:12" s="48" customFormat="1" x14ac:dyDescent="0.25">
      <c r="B36" s="49"/>
      <c r="C36" s="49"/>
      <c r="D36" s="49"/>
      <c r="E36" s="49"/>
      <c r="F36" s="49"/>
      <c r="G36" s="49"/>
      <c r="H36" s="49"/>
      <c r="I36" s="49"/>
      <c r="J36" s="49"/>
      <c r="K36" s="49"/>
      <c r="L36" s="49"/>
    </row>
    <row r="37" spans="2:12" s="48" customFormat="1" x14ac:dyDescent="0.25">
      <c r="B37" s="49"/>
      <c r="C37" s="49"/>
      <c r="D37" s="49"/>
      <c r="E37" s="49"/>
      <c r="F37" s="49"/>
      <c r="G37" s="49"/>
      <c r="H37" s="49"/>
      <c r="I37" s="49"/>
      <c r="J37" s="49"/>
      <c r="K37" s="49"/>
      <c r="L37" s="49"/>
    </row>
    <row r="38" spans="2:12" s="48" customFormat="1" x14ac:dyDescent="0.25">
      <c r="B38" s="49"/>
      <c r="C38" s="49"/>
      <c r="D38" s="49"/>
      <c r="E38" s="49"/>
      <c r="F38" s="49"/>
      <c r="G38" s="49"/>
      <c r="H38" s="49"/>
      <c r="I38" s="49"/>
      <c r="J38" s="49"/>
      <c r="K38" s="49"/>
      <c r="L38" s="49"/>
    </row>
  </sheetData>
  <mergeCells count="1">
    <mergeCell ref="A3:A14"/>
  </mergeCells>
  <hyperlinks>
    <hyperlink ref="A1" r:id="rId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A2" sqref="A2"/>
    </sheetView>
  </sheetViews>
  <sheetFormatPr defaultRowHeight="15" x14ac:dyDescent="0.25"/>
  <sheetData>
    <row r="1" spans="1:4" x14ac:dyDescent="0.25">
      <c r="A1" s="52" t="s">
        <v>103</v>
      </c>
    </row>
    <row r="3" spans="1:4" x14ac:dyDescent="0.25">
      <c r="A3" s="2" t="s">
        <v>49</v>
      </c>
    </row>
    <row r="4" spans="1:4" x14ac:dyDescent="0.25">
      <c r="B4" s="34" t="s">
        <v>50</v>
      </c>
      <c r="C4" t="s">
        <v>25</v>
      </c>
      <c r="D4" t="s">
        <v>26</v>
      </c>
    </row>
    <row r="5" spans="1:4" x14ac:dyDescent="0.25">
      <c r="A5" t="s">
        <v>51</v>
      </c>
      <c r="B5" s="34">
        <v>4.43</v>
      </c>
      <c r="C5">
        <v>2.4</v>
      </c>
      <c r="D5">
        <v>22.1</v>
      </c>
    </row>
    <row r="6" spans="1:4" x14ac:dyDescent="0.25">
      <c r="A6" t="s">
        <v>52</v>
      </c>
      <c r="B6" s="34">
        <v>5.76</v>
      </c>
      <c r="C6" s="34">
        <v>3</v>
      </c>
      <c r="D6">
        <v>29.6</v>
      </c>
    </row>
    <row r="7" spans="1:4" x14ac:dyDescent="0.25">
      <c r="A7" t="s">
        <v>53</v>
      </c>
      <c r="B7" s="34">
        <v>7.48</v>
      </c>
      <c r="C7">
        <v>3.8</v>
      </c>
      <c r="D7">
        <v>36.1</v>
      </c>
    </row>
    <row r="8" spans="1:4" x14ac:dyDescent="0.25">
      <c r="A8" t="s">
        <v>54</v>
      </c>
      <c r="B8" s="34">
        <v>7.83</v>
      </c>
      <c r="C8">
        <v>4.2</v>
      </c>
      <c r="D8">
        <v>38.200000000000003</v>
      </c>
    </row>
    <row r="9" spans="1:4" x14ac:dyDescent="0.25">
      <c r="A9" t="s">
        <v>55</v>
      </c>
      <c r="B9" s="34">
        <v>9.76</v>
      </c>
      <c r="C9">
        <v>6.4</v>
      </c>
      <c r="D9">
        <v>41.2</v>
      </c>
    </row>
    <row r="10" spans="1:4" x14ac:dyDescent="0.25">
      <c r="A10" t="s">
        <v>56</v>
      </c>
      <c r="B10">
        <v>13.2</v>
      </c>
      <c r="C10">
        <v>8.6</v>
      </c>
      <c r="D10">
        <v>45.1</v>
      </c>
    </row>
    <row r="11" spans="1:4" x14ac:dyDescent="0.25">
      <c r="A11" t="s">
        <v>57</v>
      </c>
      <c r="B11" s="34">
        <v>15.7</v>
      </c>
      <c r="C11">
        <v>11.4</v>
      </c>
      <c r="D11">
        <v>47.4</v>
      </c>
    </row>
    <row r="12" spans="1:4" x14ac:dyDescent="0.25">
      <c r="A12" t="s">
        <v>58</v>
      </c>
      <c r="B12" s="34">
        <v>19.600000000000001</v>
      </c>
      <c r="C12">
        <v>15.2</v>
      </c>
      <c r="D12">
        <v>48.2</v>
      </c>
    </row>
    <row r="13" spans="1:4" x14ac:dyDescent="0.25">
      <c r="A13" t="s">
        <v>59</v>
      </c>
      <c r="B13" s="34">
        <v>25.3</v>
      </c>
      <c r="C13">
        <v>20.2</v>
      </c>
      <c r="D13">
        <v>55.2</v>
      </c>
    </row>
    <row r="14" spans="1:4" x14ac:dyDescent="0.25">
      <c r="A14" t="s">
        <v>60</v>
      </c>
      <c r="B14" s="34">
        <v>28.5</v>
      </c>
      <c r="C14">
        <v>21.5</v>
      </c>
      <c r="D14">
        <v>57.1</v>
      </c>
    </row>
    <row r="15" spans="1:4" x14ac:dyDescent="0.25">
      <c r="A15" t="s">
        <v>61</v>
      </c>
      <c r="B15" s="34">
        <v>30.9</v>
      </c>
      <c r="C15">
        <v>20.399999999999999</v>
      </c>
      <c r="D15">
        <v>57.1</v>
      </c>
    </row>
    <row r="17" spans="2:2" x14ac:dyDescent="0.25">
      <c r="B17" s="35"/>
    </row>
  </sheetData>
  <hyperlinks>
    <hyperlink ref="A1"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Simple Pie</vt:lpstr>
      <vt:lpstr>Pie-of-Pie</vt:lpstr>
      <vt:lpstr>Doughnut</vt:lpstr>
      <vt:lpstr>Simple Column</vt:lpstr>
      <vt:lpstr>Side-by-Side Col.</vt:lpstr>
      <vt:lpstr>Simp Col w Sub-Cats</vt:lpstr>
      <vt:lpstr>Stacked w Trend Line</vt:lpstr>
      <vt:lpstr>Bar</vt:lpstr>
      <vt:lpstr>Simp Line</vt:lpstr>
      <vt:lpstr>Line w objects</vt:lpstr>
      <vt:lpstr>Line w Dbl Axis</vt:lpstr>
      <vt:lpstr>Line w Dbl Axis 2</vt:lpstr>
      <vt:lpstr>Scatterplot</vt:lpstr>
      <vt:lpstr>Area 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Payne</dc:creator>
  <cp:lastModifiedBy>Libby Allen-Dachik</cp:lastModifiedBy>
  <dcterms:created xsi:type="dcterms:W3CDTF">2014-07-09T13:12:17Z</dcterms:created>
  <dcterms:modified xsi:type="dcterms:W3CDTF">2014-07-17T13:34:31Z</dcterms:modified>
</cp:coreProperties>
</file>